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M:\2_Wertschöpfung\2.4_Energieverrechnung\9_Strom\Preise Strom\2027\"/>
    </mc:Choice>
  </mc:AlternateContent>
  <xr:revisionPtr revIDLastSave="0" documentId="13_ncr:1_{3D2405AA-98D2-49E0-9602-A2BADD38373C}" xr6:coauthVersionLast="47" xr6:coauthVersionMax="47" xr10:uidLastSave="{00000000-0000-0000-0000-000000000000}"/>
  <workbookProtection workbookAlgorithmName="SHA-512" workbookHashValue="qzJDm3xRZS2Udr+3iIDykQz3q2TFUToBtW6zJ7ToBG/uV7QkYtHvu4aes+ERJ5Jklpb2HuDxFMuLFeKzVmMuUA==" workbookSaltValue="W+jkWuoPid/EFXQb/c6tDA==" workbookSpinCount="100000" lockStructure="1"/>
  <bookViews>
    <workbookView xWindow="-120" yWindow="-120" windowWidth="29040" windowHeight="15720" tabRatio="787" xr2:uid="{00000000-000D-0000-FFFF-FFFF00000000}"/>
  </bookViews>
  <sheets>
    <sheet name="2027 - rivakomfort " sheetId="43" r:id="rId1"/>
    <sheet name="2027 - rivastar" sheetId="46" r:id="rId2"/>
    <sheet name="2027 - rivaindustrie" sheetId="48" r:id="rId3"/>
    <sheet name="2027 - temporäre Anlagen" sheetId="47" r:id="rId4"/>
  </sheets>
  <definedNames>
    <definedName name="ct" localSheetId="2">#REF!</definedName>
    <definedName name="ct" localSheetId="3">#REF!</definedName>
    <definedName name="ct">#REF!</definedName>
    <definedName name="_xlnm.Print_Area" localSheetId="2">'2027 - rivaindustrie'!$A$1:$G$38</definedName>
    <definedName name="_xlnm.Print_Area" localSheetId="0">'2027 - rivakomfort '!$A$1:$G$56</definedName>
    <definedName name="_xlnm.Print_Area" localSheetId="1">'2027 - rivastar'!$A$1:$G$43</definedName>
    <definedName name="_xlnm.Print_Area" localSheetId="3">'2027 - temporäre Anlagen'!$A$1:$G$40</definedName>
    <definedName name="EE_mis_F1" localSheetId="2">#REF!</definedName>
    <definedName name="EE_mis_F1" localSheetId="3">#REF!</definedName>
    <definedName name="EE_mis_F1">#REF!</definedName>
    <definedName name="EE_mis_F2" localSheetId="2">#REF!</definedName>
    <definedName name="EE_mis_F2" localSheetId="3">#REF!</definedName>
    <definedName name="EE_mis_F2">#REF!</definedName>
    <definedName name="EE_mis_F3" localSheetId="2">#REF!</definedName>
    <definedName name="EE_mis_F3" localSheetId="3">#REF!</definedName>
    <definedName name="EE_mis_F3">#REF!</definedName>
    <definedName name="EE_mis_F4" localSheetId="2">#REF!</definedName>
    <definedName name="EE_mis_F4" localSheetId="3">#REF!</definedName>
    <definedName name="EE_mis_F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5" i="43" l="1"/>
  <c r="A31" i="47"/>
  <c r="A30" i="48"/>
  <c r="A31" i="46"/>
  <c r="F13" i="47"/>
  <c r="F12" i="47"/>
  <c r="E12" i="47"/>
  <c r="E15" i="48"/>
  <c r="F13" i="48"/>
  <c r="F14" i="48"/>
  <c r="F12" i="48"/>
  <c r="F13" i="46"/>
  <c r="F14" i="46"/>
  <c r="F15" i="46"/>
  <c r="F12" i="46"/>
  <c r="F25" i="43"/>
  <c r="F12" i="43"/>
  <c r="F13" i="43"/>
  <c r="F39" i="43"/>
  <c r="F41" i="43" s="1"/>
  <c r="D15" i="47" l="1"/>
  <c r="F15" i="47" s="1"/>
  <c r="E16" i="47"/>
  <c r="E17" i="47"/>
  <c r="E18" i="47"/>
  <c r="E30" i="47"/>
  <c r="E31" i="47"/>
  <c r="D14" i="43" l="1"/>
  <c r="F14" i="43" s="1"/>
  <c r="D30" i="48"/>
  <c r="F30" i="48" s="1"/>
  <c r="E16" i="48"/>
  <c r="E17" i="48"/>
  <c r="D17" i="48"/>
  <c r="F17" i="48" s="1"/>
  <c r="D16" i="48"/>
  <c r="F16" i="48" s="1"/>
  <c r="D15" i="48"/>
  <c r="F15" i="48" s="1"/>
  <c r="D23" i="48"/>
  <c r="F23" i="48" s="1"/>
  <c r="E18" i="46"/>
  <c r="E17" i="46"/>
  <c r="E16" i="46"/>
  <c r="E31" i="46"/>
  <c r="E30" i="46"/>
  <c r="D24" i="46"/>
  <c r="F24" i="46" s="1"/>
  <c r="D31" i="46"/>
  <c r="F31" i="46" s="1"/>
  <c r="D30" i="46"/>
  <c r="F30" i="46" s="1"/>
  <c r="D18" i="46"/>
  <c r="F18" i="46" s="1"/>
  <c r="D17" i="46"/>
  <c r="F17" i="46" s="1"/>
  <c r="D16" i="46"/>
  <c r="F16" i="46" s="1"/>
  <c r="D31" i="47"/>
  <c r="F31" i="47" s="1"/>
  <c r="D30" i="47"/>
  <c r="F30" i="47" s="1"/>
  <c r="D24" i="47"/>
  <c r="F24" i="47" s="1"/>
  <c r="D33" i="43"/>
  <c r="F33" i="43" s="1"/>
  <c r="D32" i="43"/>
  <c r="F32" i="43" s="1"/>
  <c r="F35" i="43" s="1"/>
  <c r="D24" i="43"/>
  <c r="F24" i="43" s="1"/>
  <c r="F28" i="43" s="1"/>
  <c r="D18" i="43"/>
  <c r="F18" i="43" s="1"/>
  <c r="D17" i="43"/>
  <c r="F17" i="43" s="1"/>
  <c r="D16" i="43"/>
  <c r="F16" i="43" s="1"/>
  <c r="D18" i="47"/>
  <c r="F18" i="47" s="1"/>
  <c r="D17" i="47"/>
  <c r="F17" i="47" s="1"/>
  <c r="D16" i="47"/>
  <c r="F16" i="47" s="1"/>
  <c r="D14" i="47"/>
  <c r="F14" i="47" s="1"/>
  <c r="E24" i="47"/>
  <c r="F20" i="43" l="1"/>
  <c r="F43" i="43" s="1"/>
  <c r="F44" i="43" s="1"/>
  <c r="F19" i="48"/>
  <c r="F20" i="46"/>
  <c r="A5" i="47"/>
  <c r="A5" i="48"/>
  <c r="A5" i="46"/>
  <c r="E13" i="47" l="1"/>
  <c r="E30" i="48"/>
  <c r="E29" i="48"/>
  <c r="F20" i="47" l="1"/>
  <c r="F46" i="43" l="1"/>
  <c r="F26" i="47"/>
  <c r="F25" i="48"/>
  <c r="D29" i="48" l="1"/>
  <c r="F29" i="48" s="1"/>
  <c r="F33" i="47" l="1"/>
  <c r="F35" i="47" s="1"/>
  <c r="F36" i="47" s="1"/>
  <c r="F32" i="48"/>
  <c r="F34" i="48" s="1"/>
  <c r="F35" i="48" s="1"/>
  <c r="F38" i="47" l="1"/>
  <c r="F37" i="48"/>
  <c r="F26" i="46"/>
  <c r="F33" i="46" l="1"/>
  <c r="F35" i="46" s="1"/>
  <c r="F36" i="46" s="1"/>
  <c r="F38" i="46" l="1"/>
</calcChain>
</file>

<file path=xl/sharedStrings.xml><?xml version="1.0" encoding="utf-8"?>
<sst xmlns="http://schemas.openxmlformats.org/spreadsheetml/2006/main" count="165" uniqueCount="52">
  <si>
    <t>Bezeichnung</t>
  </si>
  <si>
    <t>Netznutzung</t>
  </si>
  <si>
    <t>Verbrauch</t>
  </si>
  <si>
    <t>Total Netznutzung</t>
  </si>
  <si>
    <t>Energie</t>
  </si>
  <si>
    <t>Total Energie</t>
  </si>
  <si>
    <t>Abgaben</t>
  </si>
  <si>
    <t xml:space="preserve">Zwischentotal </t>
  </si>
  <si>
    <t>Gesamttotal Rechnung</t>
  </si>
  <si>
    <t>Total Abgaben</t>
  </si>
  <si>
    <t>Betrieb öffentliche Beleuchtung</t>
  </si>
  <si>
    <t>Leistungspreis</t>
  </si>
  <si>
    <t xml:space="preserve">Rabatte/Erläuterungen </t>
  </si>
  <si>
    <t>rivakomfort</t>
  </si>
  <si>
    <t>rivaindustrie</t>
  </si>
  <si>
    <t>rivastar</t>
  </si>
  <si>
    <t>Zuschlag temporäre Anlage</t>
  </si>
  <si>
    <t>Gutschrift Solargemeinschaft</t>
  </si>
  <si>
    <t>Betrag in CHF</t>
  </si>
  <si>
    <t>MWST</t>
  </si>
  <si>
    <t>Kunden, die dem EW Walenstadt ihre Wärme- oder Kälteanlage (z. B. Wärmepumpe, Widerstandsheizung) zur aktiven Steuerung überlassen, erhalten einen Rabatt auf den Arbeitspreis der gesamten Netznutzung. Die Schaltbedingungen/Sperrzeiten richten sich nach den aktuellen Werkvorschriften.</t>
  </si>
  <si>
    <t>Rücklieferung PVA</t>
  </si>
  <si>
    <t>Wasserkraftreserve</t>
  </si>
  <si>
    <t xml:space="preserve">zuzüglich 8.1% MWST </t>
  </si>
  <si>
    <t>Temporäre Anlagen, Baustrom</t>
  </si>
  <si>
    <t>TV</t>
  </si>
  <si>
    <t>Total TV</t>
  </si>
  <si>
    <t>WEW Walenstadt
+41 81 736 41 41
energieverrechnung@ew-walenstadt.ch</t>
  </si>
  <si>
    <t>Referenz:
Telefon:
E-Mail:</t>
  </si>
  <si>
    <t>Kommunikationsanschluss</t>
  </si>
  <si>
    <t>Grundpreis Netz</t>
  </si>
  <si>
    <t>Messkosten pro Messpunkt</t>
  </si>
  <si>
    <t>Rp./kWh</t>
  </si>
  <si>
    <t>Systemdienstleistungen Swissgrid</t>
  </si>
  <si>
    <t>Zuschlag für solidarisierte Kosten</t>
  </si>
  <si>
    <t>Kunden, die dem EW Walenstadt ihren Wassererwärmer (z.B. Elektroboiler, elektrischer Durchlauferhitzer) zur aktiven Steuerung überlassen, erhalten einen Rabatt auf den Arbeitspreis der gesamten Netznutzung. Der schaltbare Verbraucher wird nicht separat gemessen.  Der Rabatt gilt ausschliesslich für Wassererwärmer, die elektrische Energie als primäre Heizquelle verwenden.</t>
  </si>
  <si>
    <t>CHF/kW/Mt.</t>
  </si>
  <si>
    <t>Messkosten pro Messpunkt (Direktmessung)</t>
  </si>
  <si>
    <t xml:space="preserve">Erläuterungen </t>
  </si>
  <si>
    <t>Je nach Anschluss und Stromverbrauch kommen unterschiedliche Messarten zum Einsatz. Diese beeinflussen die Art der Erfassung und die Höhe der Messkosten. Der Messtarif richtet sich nach der eingesetzten Messtechnik und ist nicht frei wählbar.</t>
  </si>
  <si>
    <t>Rabatt schaltbare Wasserwärmer o.  Wärme-/Kälteanlage</t>
  </si>
  <si>
    <t>Messkosten pro Messpunkt (Wandlermessung)</t>
  </si>
  <si>
    <t>Anzahl Mt.</t>
  </si>
  <si>
    <t>Schaltbare Wärme-/ Kälteanlage</t>
  </si>
  <si>
    <t>Schaltbare Wassererwärmer</t>
  </si>
  <si>
    <t>Das Wasser- und Elektrizitätswerk Walenstadt unterstützt lokale Produzenten und kauft Ihnen die überschüssige Energie ab. Die Vergütung beinhaltet die Übernahme der physikalisch erzeugten Energie und des ökologischen Mehrwertes (Herkunftsnachweis, HKN).</t>
  </si>
  <si>
    <t>Kostenzusammenstellung Strom 2027</t>
  </si>
  <si>
    <t>noch nicht bekannt</t>
  </si>
  <si>
    <t>Gutschrift Solargemeinschaft Zuestoll</t>
  </si>
  <si>
    <t>Sie haben sich an der Solargemeinschaft Zuestoll beteiligt. Pro gekauftes Modul erhalten Sie damit eine Gutschrift von 335 kWh auf die Position " Energie". Ist die gutgeschriebene Energie höher als der Bezug im Einheitstarif entfällt der Rest.</t>
  </si>
  <si>
    <t>Messkosten pro Messpunkt (Wandlerrmessung)</t>
  </si>
  <si>
    <t>Bundesabgabe zur Förderung erneuerbarer Energien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</si>
</sst>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
    <numFmt numFmtId="165" formatCode="#,##0;\-#,##0;\-"/>
    <numFmt numFmtId="166" formatCode="&quot;Fr.&quot;\ #,##0.00"/>
    <numFmt numFmtId="167" formatCode="&quot;Fr.&quot;\ #,##0.0000"/>
    <numFmt numFmtId="168" formatCode="&quot;CHF&quot;\ #,##0.0000"/>
    <numFmt numFmtId="169" formatCode="0.000"/>
    <numFmt numFmtId="170" formatCode="0.0000"/>
  </numFmts>
  <fonts count="10">
    <font>
      <sz val="10"/>
      <name val="Arial"/>
    </font>
    <font>
      <sz val="10"/>
      <name val="Arial"/>
      <family val="2"/>
    </font>
    <font>
      <sz val="10"/>
      <name val="Arial"/>
      <family val="2"/>
    </font>
    <font>
      <b/>
      <sz val="10"/>
      <name val="Arial"/>
      <family val="2"/>
    </font>
    <font>
      <b/>
      <sz val="12"/>
      <name val="Arial"/>
      <family val="2"/>
    </font>
    <font>
      <b/>
      <sz val="10"/>
      <color indexed="48"/>
      <name val="Arial"/>
      <family val="2"/>
    </font>
    <font>
      <b/>
      <sz val="9"/>
      <name val="Arial"/>
      <family val="2"/>
    </font>
    <font>
      <b/>
      <sz val="8"/>
      <name val="Arial"/>
      <family val="2"/>
    </font>
    <font>
      <sz val="8"/>
      <name val="Arial"/>
      <family val="2"/>
    </font>
    <font>
      <sz val="8"/>
      <color rgb="FF000000"/>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s>
  <borders count="11">
    <border>
      <left/>
      <right/>
      <top/>
      <bottom/>
      <diagonal/>
    </border>
    <border>
      <left/>
      <right/>
      <top/>
      <bottom style="thin">
        <color indexed="64"/>
      </bottom>
      <diagonal/>
    </border>
    <border>
      <left/>
      <right/>
      <top style="thin">
        <color indexed="64"/>
      </top>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s>
  <cellStyleXfs count="2">
    <xf numFmtId="0" fontId="0" fillId="0" borderId="0"/>
    <xf numFmtId="165" fontId="1" fillId="0" borderId="0" applyFont="0" applyFill="0" applyBorder="0" applyAlignment="0" applyProtection="0"/>
  </cellStyleXfs>
  <cellXfs count="71">
    <xf numFmtId="0" fontId="0" fillId="0" borderId="0" xfId="0"/>
    <xf numFmtId="1" fontId="1" fillId="2" borderId="0" xfId="0" applyNumberFormat="1" applyFont="1" applyFill="1" applyProtection="1">
      <protection locked="0"/>
    </xf>
    <xf numFmtId="1" fontId="2" fillId="2" borderId="0" xfId="0" applyNumberFormat="1" applyFont="1" applyFill="1" applyProtection="1">
      <protection locked="0"/>
    </xf>
    <xf numFmtId="0" fontId="1" fillId="0" borderId="0" xfId="0" applyFont="1" applyAlignment="1" applyProtection="1">
      <alignment horizontal="left"/>
    </xf>
    <xf numFmtId="0" fontId="2" fillId="0" borderId="0" xfId="0" applyFont="1" applyAlignment="1" applyProtection="1">
      <alignment horizontal="left"/>
    </xf>
    <xf numFmtId="0" fontId="1" fillId="0" borderId="0" xfId="0" applyFont="1" applyAlignment="1" applyProtection="1">
      <alignment horizontal="center"/>
    </xf>
    <xf numFmtId="1" fontId="2" fillId="0" borderId="0" xfId="0" applyNumberFormat="1" applyFont="1" applyProtection="1"/>
    <xf numFmtId="2" fontId="2" fillId="0" borderId="0" xfId="0" applyNumberFormat="1" applyFont="1" applyProtection="1"/>
    <xf numFmtId="4" fontId="2" fillId="0" borderId="0" xfId="0" applyNumberFormat="1" applyFont="1" applyProtection="1"/>
    <xf numFmtId="0" fontId="2" fillId="0" borderId="0" xfId="0" applyFont="1" applyAlignment="1" applyProtection="1">
      <alignment horizontal="center"/>
    </xf>
    <xf numFmtId="0" fontId="2" fillId="0" borderId="0" xfId="0" applyFont="1" applyProtection="1"/>
    <xf numFmtId="170" fontId="2" fillId="0" borderId="0" xfId="0" applyNumberFormat="1" applyFont="1" applyProtection="1"/>
    <xf numFmtId="0" fontId="1" fillId="0" borderId="0" xfId="0" applyFont="1" applyProtection="1"/>
    <xf numFmtId="0" fontId="3" fillId="3" borderId="0" xfId="0" applyFont="1" applyFill="1" applyAlignment="1" applyProtection="1">
      <alignment vertical="center"/>
    </xf>
    <xf numFmtId="0" fontId="2" fillId="3" borderId="0" xfId="0" applyFont="1" applyFill="1" applyProtection="1"/>
    <xf numFmtId="1" fontId="2" fillId="3" borderId="0" xfId="0" applyNumberFormat="1" applyFont="1" applyFill="1" applyProtection="1"/>
    <xf numFmtId="2" fontId="2" fillId="3" borderId="0" xfId="0" applyNumberFormat="1" applyFont="1" applyFill="1" applyProtection="1"/>
    <xf numFmtId="4" fontId="3" fillId="3" borderId="0" xfId="0" applyNumberFormat="1" applyFont="1" applyFill="1" applyProtection="1"/>
    <xf numFmtId="4" fontId="2" fillId="3" borderId="0" xfId="0" applyNumberFormat="1" applyFont="1" applyFill="1" applyProtection="1"/>
    <xf numFmtId="0" fontId="2" fillId="3" borderId="0" xfId="0" applyFont="1" applyFill="1" applyAlignment="1" applyProtection="1">
      <alignment horizontal="center"/>
    </xf>
    <xf numFmtId="166" fontId="2" fillId="0" borderId="0" xfId="0" applyNumberFormat="1" applyFont="1" applyProtection="1"/>
    <xf numFmtId="49" fontId="3" fillId="0" borderId="0" xfId="0" applyNumberFormat="1" applyFont="1" applyAlignment="1" applyProtection="1">
      <alignment vertical="top" wrapText="1"/>
    </xf>
    <xf numFmtId="49" fontId="1" fillId="0" borderId="0" xfId="0" applyNumberFormat="1" applyFont="1" applyAlignment="1" applyProtection="1">
      <alignment horizontal="left" vertical="top" wrapText="1"/>
    </xf>
    <xf numFmtId="49" fontId="2" fillId="0" borderId="0" xfId="0" applyNumberFormat="1" applyFont="1" applyProtection="1"/>
    <xf numFmtId="49" fontId="2" fillId="0" borderId="0" xfId="0" applyNumberFormat="1" applyFont="1" applyAlignment="1" applyProtection="1">
      <alignment horizontal="right"/>
    </xf>
    <xf numFmtId="0" fontId="4" fillId="0" borderId="0" xfId="0" applyFont="1" applyAlignment="1" applyProtection="1">
      <alignment horizontal="left"/>
    </xf>
    <xf numFmtId="0" fontId="1" fillId="0" borderId="0" xfId="0" applyFont="1" applyAlignment="1" applyProtection="1">
      <alignment horizontal="left"/>
    </xf>
    <xf numFmtId="0" fontId="4" fillId="0" borderId="0" xfId="0" applyFont="1" applyAlignment="1" applyProtection="1">
      <alignment horizontal="left"/>
    </xf>
    <xf numFmtId="164" fontId="5" fillId="0" borderId="0" xfId="0" applyNumberFormat="1" applyFont="1" applyAlignment="1" applyProtection="1">
      <alignment horizontal="left"/>
    </xf>
    <xf numFmtId="0" fontId="3" fillId="0" borderId="1" xfId="0" applyFont="1" applyBorder="1" applyAlignment="1" applyProtection="1">
      <alignment horizontal="left" vertical="center"/>
    </xf>
    <xf numFmtId="0" fontId="3" fillId="0" borderId="0" xfId="0" applyFont="1" applyAlignment="1" applyProtection="1">
      <alignment horizontal="left"/>
    </xf>
    <xf numFmtId="0" fontId="2" fillId="0" borderId="2" xfId="0" applyFont="1" applyBorder="1" applyProtection="1"/>
    <xf numFmtId="0" fontId="2" fillId="3" borderId="0" xfId="0" applyFont="1" applyFill="1" applyAlignment="1" applyProtection="1">
      <alignment vertical="center"/>
    </xf>
    <xf numFmtId="0" fontId="2" fillId="3" borderId="0" xfId="0" applyFont="1" applyFill="1" applyAlignment="1" applyProtection="1">
      <alignment horizontal="left" vertical="center"/>
    </xf>
    <xf numFmtId="0" fontId="3" fillId="3" borderId="0" xfId="0" applyFont="1" applyFill="1" applyProtection="1"/>
    <xf numFmtId="170" fontId="1" fillId="0" borderId="0" xfId="0" applyNumberFormat="1" applyFont="1" applyProtection="1"/>
    <xf numFmtId="170" fontId="2" fillId="3" borderId="0" xfId="0" applyNumberFormat="1" applyFont="1" applyFill="1" applyProtection="1"/>
    <xf numFmtId="167" fontId="2" fillId="0" borderId="0" xfId="0" applyNumberFormat="1" applyFont="1" applyProtection="1"/>
    <xf numFmtId="167" fontId="2" fillId="3" borderId="0" xfId="0" applyNumberFormat="1" applyFont="1" applyFill="1" applyProtection="1"/>
    <xf numFmtId="170" fontId="2" fillId="0" borderId="0" xfId="0" applyNumberFormat="1" applyFont="1" applyAlignment="1" applyProtection="1">
      <alignment vertical="distributed"/>
    </xf>
    <xf numFmtId="168" fontId="2" fillId="0" borderId="0" xfId="0" applyNumberFormat="1" applyFont="1" applyAlignment="1" applyProtection="1">
      <alignment vertical="distributed"/>
    </xf>
    <xf numFmtId="0" fontId="3" fillId="0" borderId="3" xfId="0" applyFont="1" applyBorder="1" applyProtection="1"/>
    <xf numFmtId="0" fontId="3" fillId="0" borderId="4" xfId="0" applyFont="1" applyBorder="1" applyProtection="1"/>
    <xf numFmtId="0" fontId="2" fillId="0" borderId="4" xfId="0" applyFont="1" applyBorder="1" applyProtection="1"/>
    <xf numFmtId="0" fontId="2" fillId="0" borderId="5" xfId="0" applyFont="1" applyBorder="1" applyProtection="1"/>
    <xf numFmtId="0" fontId="7" fillId="0" borderId="6" xfId="0" applyFont="1" applyBorder="1" applyAlignment="1" applyProtection="1">
      <alignment vertical="center" wrapText="1"/>
    </xf>
    <xf numFmtId="0" fontId="8" fillId="0" borderId="0" xfId="0" applyFont="1" applyAlignment="1" applyProtection="1">
      <alignment horizontal="left" vertical="center" wrapText="1"/>
    </xf>
    <xf numFmtId="0" fontId="8" fillId="0" borderId="7" xfId="0" applyFont="1" applyBorder="1" applyAlignment="1" applyProtection="1">
      <alignment horizontal="left" vertical="center" wrapText="1"/>
    </xf>
    <xf numFmtId="0" fontId="1" fillId="0" borderId="0" xfId="0" applyFont="1" applyProtection="1"/>
    <xf numFmtId="2" fontId="1" fillId="0" borderId="0" xfId="0" applyNumberFormat="1" applyFont="1" applyProtection="1"/>
    <xf numFmtId="168" fontId="1" fillId="0" borderId="0" xfId="0" applyNumberFormat="1" applyFont="1" applyProtection="1"/>
    <xf numFmtId="4" fontId="1" fillId="0" borderId="0" xfId="0" applyNumberFormat="1" applyFont="1" applyProtection="1"/>
    <xf numFmtId="0" fontId="1" fillId="3" borderId="0" xfId="0" applyFont="1" applyFill="1" applyProtection="1"/>
    <xf numFmtId="0" fontId="1" fillId="3" borderId="0" xfId="0" applyFont="1" applyFill="1" applyAlignment="1" applyProtection="1">
      <alignment horizontal="center"/>
    </xf>
    <xf numFmtId="167" fontId="1" fillId="3" borderId="0" xfId="0" applyNumberFormat="1" applyFont="1" applyFill="1" applyProtection="1"/>
    <xf numFmtId="0" fontId="3" fillId="0" borderId="0" xfId="0" applyFont="1" applyAlignment="1" applyProtection="1">
      <alignment vertical="center"/>
    </xf>
    <xf numFmtId="167" fontId="1" fillId="0" borderId="0" xfId="0" applyNumberFormat="1" applyFont="1" applyProtection="1"/>
    <xf numFmtId="0" fontId="6" fillId="0" borderId="6" xfId="0" applyFont="1" applyBorder="1" applyAlignment="1" applyProtection="1">
      <alignment vertical="center" wrapText="1"/>
    </xf>
    <xf numFmtId="0" fontId="6" fillId="0" borderId="0" xfId="0" applyFont="1" applyAlignment="1" applyProtection="1">
      <alignment vertical="center" wrapText="1"/>
    </xf>
    <xf numFmtId="0" fontId="9" fillId="0" borderId="0" xfId="0" applyFont="1" applyAlignment="1" applyProtection="1">
      <alignment horizontal="left" wrapText="1"/>
    </xf>
    <xf numFmtId="0" fontId="2" fillId="0" borderId="7" xfId="0" applyFont="1" applyBorder="1" applyAlignment="1" applyProtection="1">
      <alignment horizontal="left"/>
    </xf>
    <xf numFmtId="0" fontId="2" fillId="0" borderId="6" xfId="0" applyFont="1" applyBorder="1" applyProtection="1"/>
    <xf numFmtId="0" fontId="2" fillId="0" borderId="0" xfId="0" applyFont="1" applyAlignment="1" applyProtection="1">
      <alignment horizontal="left"/>
    </xf>
    <xf numFmtId="0" fontId="2" fillId="0" borderId="7" xfId="0" applyFont="1" applyBorder="1" applyProtection="1"/>
    <xf numFmtId="0" fontId="7" fillId="0" borderId="8" xfId="0" applyFont="1" applyBorder="1" applyAlignment="1" applyProtection="1">
      <alignment vertical="center" wrapText="1"/>
    </xf>
    <xf numFmtId="0" fontId="8" fillId="0" borderId="9" xfId="0" applyFont="1" applyBorder="1" applyAlignment="1" applyProtection="1">
      <alignment horizontal="left" vertical="center" wrapText="1"/>
    </xf>
    <xf numFmtId="0" fontId="8" fillId="0" borderId="10" xfId="0" applyFont="1" applyBorder="1" applyAlignment="1" applyProtection="1">
      <alignment horizontal="left" vertical="center" wrapText="1"/>
    </xf>
    <xf numFmtId="169" fontId="2" fillId="0" borderId="0" xfId="0" applyNumberFormat="1" applyFont="1" applyProtection="1"/>
    <xf numFmtId="169" fontId="2" fillId="3" borderId="0" xfId="0" applyNumberFormat="1" applyFont="1" applyFill="1" applyProtection="1"/>
    <xf numFmtId="2" fontId="1" fillId="3" borderId="0" xfId="0" applyNumberFormat="1" applyFont="1" applyFill="1" applyProtection="1"/>
    <xf numFmtId="4" fontId="1" fillId="3" borderId="0" xfId="0" applyNumberFormat="1" applyFont="1" applyFill="1" applyProtection="1"/>
  </cellXfs>
  <cellStyles count="2">
    <cellStyle name="Migliaia [0]_Fatt.0000 binomia 2001_010322" xfId="1" xr:uid="{00000000-0005-0000-0000-000000000000}"/>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w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oneCellAnchor>
    <xdr:from>
      <xdr:col>2</xdr:col>
      <xdr:colOff>733425</xdr:colOff>
      <xdr:row>50</xdr:row>
      <xdr:rowOff>0</xdr:rowOff>
    </xdr:from>
    <xdr:ext cx="184731" cy="264560"/>
    <xdr:sp macro="" textlink="">
      <xdr:nvSpPr>
        <xdr:cNvPr id="2" name="Textfeld 1">
          <a:extLst>
            <a:ext uri="{FF2B5EF4-FFF2-40B4-BE49-F238E27FC236}">
              <a16:creationId xmlns:a16="http://schemas.microsoft.com/office/drawing/2014/main" id="{C4704500-7B6D-4148-A917-14D5C800C5E0}"/>
            </a:ext>
          </a:extLst>
        </xdr:cNvPr>
        <xdr:cNvSpPr txBox="1"/>
      </xdr:nvSpPr>
      <xdr:spPr>
        <a:xfrm>
          <a:off x="34099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3</xdr:col>
      <xdr:colOff>762000</xdr:colOff>
      <xdr:row>50</xdr:row>
      <xdr:rowOff>0</xdr:rowOff>
    </xdr:from>
    <xdr:ext cx="184731" cy="264560"/>
    <xdr:sp macro="" textlink="">
      <xdr:nvSpPr>
        <xdr:cNvPr id="6" name="Textfeld 5">
          <a:extLst>
            <a:ext uri="{FF2B5EF4-FFF2-40B4-BE49-F238E27FC236}">
              <a16:creationId xmlns:a16="http://schemas.microsoft.com/office/drawing/2014/main" id="{78259521-6278-4510-B5D8-5D6C06E0D8D9}"/>
            </a:ext>
          </a:extLst>
        </xdr:cNvPr>
        <xdr:cNvSpPr txBox="1"/>
      </xdr:nvSpPr>
      <xdr:spPr>
        <a:xfrm>
          <a:off x="4181475" y="763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2</xdr:col>
      <xdr:colOff>733425</xdr:colOff>
      <xdr:row>52</xdr:row>
      <xdr:rowOff>0</xdr:rowOff>
    </xdr:from>
    <xdr:ext cx="184731" cy="264560"/>
    <xdr:sp macro="" textlink="">
      <xdr:nvSpPr>
        <xdr:cNvPr id="4" name="Textfeld 3">
          <a:extLst>
            <a:ext uri="{FF2B5EF4-FFF2-40B4-BE49-F238E27FC236}">
              <a16:creationId xmlns:a16="http://schemas.microsoft.com/office/drawing/2014/main" id="{FD11EBDC-469E-4A8C-8A72-490554A17DC2}"/>
            </a:ext>
          </a:extLst>
        </xdr:cNvPr>
        <xdr:cNvSpPr txBox="1"/>
      </xdr:nvSpPr>
      <xdr:spPr>
        <a:xfrm>
          <a:off x="3416240" y="777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2</xdr:col>
      <xdr:colOff>733425</xdr:colOff>
      <xdr:row>54</xdr:row>
      <xdr:rowOff>0</xdr:rowOff>
    </xdr:from>
    <xdr:ext cx="184731" cy="264560"/>
    <xdr:sp macro="" textlink="">
      <xdr:nvSpPr>
        <xdr:cNvPr id="3" name="Textfeld 2">
          <a:extLst>
            <a:ext uri="{FF2B5EF4-FFF2-40B4-BE49-F238E27FC236}">
              <a16:creationId xmlns:a16="http://schemas.microsoft.com/office/drawing/2014/main" id="{537BED57-31FE-4B3B-96AD-57EAFCECB0C5}"/>
            </a:ext>
          </a:extLst>
        </xdr:cNvPr>
        <xdr:cNvSpPr txBox="1"/>
      </xdr:nvSpPr>
      <xdr:spPr>
        <a:xfrm>
          <a:off x="289518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3</xdr:col>
      <xdr:colOff>762000</xdr:colOff>
      <xdr:row>54</xdr:row>
      <xdr:rowOff>0</xdr:rowOff>
    </xdr:from>
    <xdr:ext cx="184731" cy="264560"/>
    <xdr:sp macro="" textlink="">
      <xdr:nvSpPr>
        <xdr:cNvPr id="7" name="Textfeld 6">
          <a:extLst>
            <a:ext uri="{FF2B5EF4-FFF2-40B4-BE49-F238E27FC236}">
              <a16:creationId xmlns:a16="http://schemas.microsoft.com/office/drawing/2014/main" id="{4874E3DD-AD24-42C4-BF0F-4B5192DF853B}"/>
            </a:ext>
          </a:extLst>
        </xdr:cNvPr>
        <xdr:cNvSpPr txBox="1"/>
      </xdr:nvSpPr>
      <xdr:spPr>
        <a:xfrm>
          <a:off x="3727174"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733425</xdr:colOff>
      <xdr:row>42</xdr:row>
      <xdr:rowOff>0</xdr:rowOff>
    </xdr:from>
    <xdr:ext cx="184731" cy="264560"/>
    <xdr:sp macro="" textlink="">
      <xdr:nvSpPr>
        <xdr:cNvPr id="2" name="Textfeld 1">
          <a:extLst>
            <a:ext uri="{FF2B5EF4-FFF2-40B4-BE49-F238E27FC236}">
              <a16:creationId xmlns:a16="http://schemas.microsoft.com/office/drawing/2014/main" id="{E9D3A8FC-446C-4D74-AFAD-E456F4A7C056}"/>
            </a:ext>
          </a:extLst>
        </xdr:cNvPr>
        <xdr:cNvSpPr txBox="1"/>
      </xdr:nvSpPr>
      <xdr:spPr>
        <a:xfrm>
          <a:off x="3476625" y="915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3</xdr:col>
      <xdr:colOff>762000</xdr:colOff>
      <xdr:row>42</xdr:row>
      <xdr:rowOff>0</xdr:rowOff>
    </xdr:from>
    <xdr:ext cx="184731" cy="264560"/>
    <xdr:sp macro="" textlink="">
      <xdr:nvSpPr>
        <xdr:cNvPr id="3" name="Textfeld 2">
          <a:extLst>
            <a:ext uri="{FF2B5EF4-FFF2-40B4-BE49-F238E27FC236}">
              <a16:creationId xmlns:a16="http://schemas.microsoft.com/office/drawing/2014/main" id="{28A5250A-F579-43B6-9B5B-670EFB06D2A5}"/>
            </a:ext>
          </a:extLst>
        </xdr:cNvPr>
        <xdr:cNvSpPr txBox="1"/>
      </xdr:nvSpPr>
      <xdr:spPr>
        <a:xfrm>
          <a:off x="4343400" y="915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H189"/>
  <sheetViews>
    <sheetView tabSelected="1" view="pageLayout" zoomScaleNormal="100" workbookViewId="0">
      <selection activeCell="D12" sqref="D12"/>
    </sheetView>
  </sheetViews>
  <sheetFormatPr baseColWidth="10" defaultColWidth="9.140625" defaultRowHeight="12.75"/>
  <cols>
    <col min="1" max="1" width="16.28515625" style="10" customWidth="1"/>
    <col min="2" max="2" width="30" style="10" customWidth="1"/>
    <col min="3" max="6" width="13.5703125" style="10" customWidth="1"/>
    <col min="7" max="7" width="6.85546875" style="10" customWidth="1"/>
    <col min="8" max="16384" width="9.140625" style="10"/>
  </cols>
  <sheetData>
    <row r="1" spans="1:8" s="23" customFormat="1" ht="45" customHeight="1">
      <c r="A1" s="21" t="s">
        <v>28</v>
      </c>
      <c r="B1" s="22" t="s">
        <v>27</v>
      </c>
      <c r="C1" s="22"/>
      <c r="D1" s="22"/>
      <c r="E1" s="22"/>
      <c r="F1" s="22"/>
      <c r="G1" s="22"/>
      <c r="H1" s="24"/>
    </row>
    <row r="2" spans="1:8" s="23" customFormat="1" ht="15" customHeight="1">
      <c r="F2" s="24"/>
    </row>
    <row r="3" spans="1:8" s="23" customFormat="1" ht="15" customHeight="1">
      <c r="F3" s="24"/>
    </row>
    <row r="4" spans="1:8" s="23" customFormat="1" ht="15" customHeight="1"/>
    <row r="5" spans="1:8" ht="15" customHeight="1">
      <c r="A5" s="25" t="s">
        <v>46</v>
      </c>
      <c r="B5" s="25"/>
      <c r="C5" s="25"/>
      <c r="D5" s="25"/>
      <c r="E5" s="25"/>
      <c r="F5" s="25"/>
      <c r="G5" s="25"/>
    </row>
    <row r="6" spans="1:8" ht="15" customHeight="1">
      <c r="A6" s="26" t="s">
        <v>13</v>
      </c>
      <c r="B6" s="27"/>
      <c r="C6" s="28"/>
    </row>
    <row r="7" spans="1:8" ht="15" customHeight="1">
      <c r="C7" s="28"/>
    </row>
    <row r="8" spans="1:8" ht="13.5" customHeight="1">
      <c r="A8" s="29" t="s">
        <v>0</v>
      </c>
      <c r="B8" s="29"/>
      <c r="C8" s="29"/>
      <c r="D8" s="29" t="s">
        <v>2</v>
      </c>
      <c r="E8" s="30" t="s">
        <v>32</v>
      </c>
      <c r="F8" s="29" t="s">
        <v>18</v>
      </c>
      <c r="G8" s="29" t="s">
        <v>19</v>
      </c>
    </row>
    <row r="9" spans="1:8" ht="13.5" customHeight="1">
      <c r="C9" s="31"/>
      <c r="D9" s="31"/>
      <c r="E9" s="31"/>
      <c r="F9" s="31"/>
    </row>
    <row r="10" spans="1:8" ht="13.5" customHeight="1">
      <c r="A10" s="13" t="s">
        <v>1</v>
      </c>
      <c r="B10" s="32"/>
      <c r="C10" s="33"/>
      <c r="D10" s="14"/>
      <c r="E10" s="14"/>
      <c r="F10" s="34"/>
    </row>
    <row r="11" spans="1:8" ht="13.5" customHeight="1"/>
    <row r="12" spans="1:8" ht="13.5" customHeight="1">
      <c r="A12" s="12" t="s">
        <v>13</v>
      </c>
      <c r="C12" s="5" t="s">
        <v>32</v>
      </c>
      <c r="D12" s="2"/>
      <c r="E12" s="11">
        <v>0.122</v>
      </c>
      <c r="F12" s="8">
        <f>MROUND(D12*E12,0.05)</f>
        <v>0</v>
      </c>
      <c r="G12" s="9">
        <v>1</v>
      </c>
    </row>
    <row r="13" spans="1:8" ht="13.5" customHeight="1">
      <c r="A13" s="3" t="s">
        <v>30</v>
      </c>
      <c r="B13" s="4"/>
      <c r="C13" s="5" t="s">
        <v>42</v>
      </c>
      <c r="D13" s="2"/>
      <c r="E13" s="7">
        <v>10</v>
      </c>
      <c r="F13" s="8">
        <f t="shared" ref="F13:F18" si="0">MROUND(D13*E13,0.05)</f>
        <v>0</v>
      </c>
      <c r="G13" s="9">
        <v>1</v>
      </c>
    </row>
    <row r="14" spans="1:8" ht="13.5" customHeight="1">
      <c r="A14" s="3" t="s">
        <v>31</v>
      </c>
      <c r="B14" s="4"/>
      <c r="C14" s="5" t="s">
        <v>42</v>
      </c>
      <c r="D14" s="6">
        <f>D13</f>
        <v>0</v>
      </c>
      <c r="E14" s="7">
        <v>8</v>
      </c>
      <c r="F14" s="8">
        <f t="shared" si="0"/>
        <v>0</v>
      </c>
      <c r="G14" s="9">
        <v>1</v>
      </c>
    </row>
    <row r="15" spans="1:8" ht="13.5" customHeight="1">
      <c r="A15" s="12" t="s">
        <v>40</v>
      </c>
      <c r="C15" s="5" t="s">
        <v>32</v>
      </c>
      <c r="D15" s="2"/>
      <c r="E15" s="11">
        <v>-5.0000000000000001E-3</v>
      </c>
      <c r="F15" s="8">
        <f>MROUND(D15*E15,-0.05)</f>
        <v>0</v>
      </c>
      <c r="G15" s="9">
        <v>1</v>
      </c>
    </row>
    <row r="16" spans="1:8" ht="13.5" customHeight="1">
      <c r="A16" s="12" t="s">
        <v>22</v>
      </c>
      <c r="C16" s="5" t="s">
        <v>32</v>
      </c>
      <c r="D16" s="6">
        <f>D12</f>
        <v>0</v>
      </c>
      <c r="E16" s="35">
        <v>1.6999999999999999E-3</v>
      </c>
      <c r="F16" s="8">
        <f t="shared" si="0"/>
        <v>0</v>
      </c>
      <c r="G16" s="9">
        <v>1</v>
      </c>
    </row>
    <row r="17" spans="1:7" ht="13.5" customHeight="1">
      <c r="A17" s="10" t="s">
        <v>33</v>
      </c>
      <c r="C17" s="5" t="s">
        <v>32</v>
      </c>
      <c r="D17" s="6">
        <f>D12</f>
        <v>0</v>
      </c>
      <c r="E17" s="11">
        <v>1.9E-3</v>
      </c>
      <c r="F17" s="8">
        <f t="shared" si="0"/>
        <v>0</v>
      </c>
      <c r="G17" s="9">
        <v>1</v>
      </c>
    </row>
    <row r="18" spans="1:7" ht="13.5" customHeight="1">
      <c r="A18" s="10" t="s">
        <v>34</v>
      </c>
      <c r="C18" s="5" t="s">
        <v>32</v>
      </c>
      <c r="D18" s="6">
        <f>D12</f>
        <v>0</v>
      </c>
      <c r="E18" s="11">
        <v>1.9E-3</v>
      </c>
      <c r="F18" s="8">
        <f t="shared" si="0"/>
        <v>0</v>
      </c>
      <c r="G18" s="9">
        <v>1</v>
      </c>
    </row>
    <row r="19" spans="1:7" ht="13.5" customHeight="1">
      <c r="E19" s="67"/>
      <c r="F19" s="8"/>
      <c r="G19" s="9"/>
    </row>
    <row r="20" spans="1:7" ht="13.5" customHeight="1">
      <c r="A20" s="13" t="s">
        <v>3</v>
      </c>
      <c r="B20" s="14"/>
      <c r="C20" s="14"/>
      <c r="D20" s="14"/>
      <c r="E20" s="68"/>
      <c r="F20" s="17">
        <f>SUM(F12:F18)</f>
        <v>0</v>
      </c>
      <c r="G20" s="9"/>
    </row>
    <row r="21" spans="1:7" ht="13.5" customHeight="1">
      <c r="E21" s="67"/>
      <c r="F21" s="8"/>
      <c r="G21" s="9"/>
    </row>
    <row r="22" spans="1:7" ht="13.5" customHeight="1">
      <c r="A22" s="13" t="s">
        <v>4</v>
      </c>
      <c r="B22" s="14"/>
      <c r="C22" s="14"/>
      <c r="D22" s="14"/>
      <c r="E22" s="68"/>
      <c r="F22" s="18"/>
      <c r="G22" s="9"/>
    </row>
    <row r="23" spans="1:7" ht="13.5" customHeight="1">
      <c r="E23" s="67"/>
      <c r="F23" s="8"/>
      <c r="G23" s="9"/>
    </row>
    <row r="24" spans="1:7" ht="13.5" customHeight="1">
      <c r="A24" s="10" t="s">
        <v>13</v>
      </c>
      <c r="C24" s="5" t="s">
        <v>32</v>
      </c>
      <c r="D24" s="6">
        <f>D12</f>
        <v>0</v>
      </c>
      <c r="E24" s="11">
        <v>0.13500000000000001</v>
      </c>
      <c r="F24" s="8">
        <f>MROUND(D24*E24,0.05)</f>
        <v>0</v>
      </c>
      <c r="G24" s="9">
        <v>1</v>
      </c>
    </row>
    <row r="25" spans="1:7" ht="13.5" customHeight="1">
      <c r="A25" s="3" t="s">
        <v>48</v>
      </c>
      <c r="B25" s="4"/>
      <c r="C25" s="5" t="s">
        <v>32</v>
      </c>
      <c r="D25" s="2"/>
      <c r="E25" s="11">
        <v>-0.13500000000000001</v>
      </c>
      <c r="F25" s="8">
        <f>MROUND(D25*E25,-0.05)</f>
        <v>0</v>
      </c>
      <c r="G25" s="9">
        <v>1</v>
      </c>
    </row>
    <row r="26" spans="1:7" ht="13.5" customHeight="1">
      <c r="A26" s="4" t="s">
        <v>21</v>
      </c>
      <c r="B26" s="4"/>
      <c r="C26" s="5" t="s">
        <v>32</v>
      </c>
      <c r="D26" s="2"/>
      <c r="E26" s="49" t="s">
        <v>47</v>
      </c>
      <c r="F26" s="8"/>
      <c r="G26" s="9">
        <v>1</v>
      </c>
    </row>
    <row r="27" spans="1:7" ht="13.5" customHeight="1">
      <c r="C27" s="9"/>
      <c r="D27" s="6"/>
      <c r="E27" s="67"/>
      <c r="F27" s="8"/>
      <c r="G27" s="9"/>
    </row>
    <row r="28" spans="1:7" ht="13.5" customHeight="1">
      <c r="A28" s="13" t="s">
        <v>5</v>
      </c>
      <c r="B28" s="14"/>
      <c r="C28" s="19"/>
      <c r="D28" s="15"/>
      <c r="E28" s="68"/>
      <c r="F28" s="17">
        <f>SUM(F24:F26)</f>
        <v>0</v>
      </c>
      <c r="G28" s="9"/>
    </row>
    <row r="29" spans="1:7" ht="13.5" customHeight="1">
      <c r="C29" s="9"/>
      <c r="D29" s="6"/>
      <c r="E29" s="67"/>
      <c r="F29" s="8"/>
      <c r="G29" s="9"/>
    </row>
    <row r="30" spans="1:7" ht="13.5" customHeight="1">
      <c r="A30" s="13" t="s">
        <v>6</v>
      </c>
      <c r="B30" s="14"/>
      <c r="C30" s="19"/>
      <c r="D30" s="15"/>
      <c r="E30" s="68"/>
      <c r="F30" s="18"/>
      <c r="G30" s="9"/>
    </row>
    <row r="31" spans="1:7" ht="13.5" customHeight="1">
      <c r="C31" s="9"/>
      <c r="D31" s="6"/>
      <c r="E31" s="67"/>
      <c r="F31" s="8"/>
      <c r="G31" s="9"/>
    </row>
    <row r="32" spans="1:7" ht="13.5" customHeight="1">
      <c r="A32" s="10" t="s">
        <v>10</v>
      </c>
      <c r="C32" s="5" t="s">
        <v>32</v>
      </c>
      <c r="D32" s="6">
        <f>D12</f>
        <v>0</v>
      </c>
      <c r="E32" s="11">
        <v>8.9999999999999993E-3</v>
      </c>
      <c r="F32" s="8">
        <f>MROUND(D32*E32,0.05)</f>
        <v>0</v>
      </c>
      <c r="G32" s="9">
        <v>1</v>
      </c>
    </row>
    <row r="33" spans="1:7" ht="13.5" customHeight="1">
      <c r="A33" s="12" t="s">
        <v>51</v>
      </c>
      <c r="C33" s="5" t="s">
        <v>32</v>
      </c>
      <c r="D33" s="6">
        <f>D12</f>
        <v>0</v>
      </c>
      <c r="E33" s="11">
        <v>2.3E-2</v>
      </c>
      <c r="F33" s="8">
        <f>MROUND(D33*E33,0.05)</f>
        <v>0</v>
      </c>
      <c r="G33" s="9">
        <v>1</v>
      </c>
    </row>
    <row r="34" spans="1:7" ht="13.5" customHeight="1">
      <c r="E34" s="7"/>
      <c r="F34" s="8"/>
    </row>
    <row r="35" spans="1:7" ht="13.5" customHeight="1">
      <c r="A35" s="13" t="s">
        <v>9</v>
      </c>
      <c r="B35" s="14"/>
      <c r="C35" s="14"/>
      <c r="D35" s="14"/>
      <c r="E35" s="16"/>
      <c r="F35" s="17">
        <f>SUM(F32:F33)</f>
        <v>0</v>
      </c>
    </row>
    <row r="36" spans="1:7" ht="13.5" customHeight="1">
      <c r="E36" s="7"/>
      <c r="F36" s="8"/>
    </row>
    <row r="37" spans="1:7" s="12" customFormat="1" ht="13.5" customHeight="1">
      <c r="A37" s="13" t="s">
        <v>25</v>
      </c>
      <c r="B37" s="52"/>
      <c r="C37" s="53"/>
      <c r="D37" s="52"/>
      <c r="E37" s="69"/>
      <c r="F37" s="70"/>
      <c r="G37" s="5"/>
    </row>
    <row r="38" spans="1:7" s="12" customFormat="1" ht="13.5" customHeight="1">
      <c r="C38" s="5"/>
      <c r="E38" s="49"/>
      <c r="F38" s="51"/>
      <c r="G38" s="5"/>
    </row>
    <row r="39" spans="1:7" s="12" customFormat="1" ht="13.5" customHeight="1">
      <c r="A39" s="12" t="s">
        <v>29</v>
      </c>
      <c r="C39" s="5" t="s">
        <v>42</v>
      </c>
      <c r="D39" s="1"/>
      <c r="E39" s="49">
        <v>18</v>
      </c>
      <c r="F39" s="51">
        <f>D39*E39</f>
        <v>0</v>
      </c>
      <c r="G39" s="5">
        <v>1</v>
      </c>
    </row>
    <row r="40" spans="1:7" s="12" customFormat="1" ht="13.5" customHeight="1">
      <c r="C40" s="5"/>
      <c r="D40" s="49"/>
      <c r="E40" s="50"/>
      <c r="F40" s="51"/>
      <c r="G40" s="5"/>
    </row>
    <row r="41" spans="1:7" s="12" customFormat="1" ht="13.5" customHeight="1">
      <c r="A41" s="13" t="s">
        <v>26</v>
      </c>
      <c r="B41" s="52"/>
      <c r="C41" s="53"/>
      <c r="D41" s="52"/>
      <c r="E41" s="54"/>
      <c r="F41" s="17">
        <f>SUM(F39)</f>
        <v>0</v>
      </c>
      <c r="G41" s="5"/>
    </row>
    <row r="42" spans="1:7" s="12" customFormat="1" ht="13.5" customHeight="1">
      <c r="A42" s="55"/>
      <c r="C42" s="5"/>
      <c r="E42" s="56"/>
      <c r="F42" s="51"/>
      <c r="G42" s="5"/>
    </row>
    <row r="43" spans="1:7" s="12" customFormat="1" ht="13.5" customHeight="1">
      <c r="A43" s="12" t="s">
        <v>7</v>
      </c>
      <c r="F43" s="51">
        <f>SUM(F35+F28+F20+F41)</f>
        <v>0</v>
      </c>
    </row>
    <row r="44" spans="1:7" s="12" customFormat="1" ht="13.5" customHeight="1">
      <c r="A44" s="3" t="s">
        <v>23</v>
      </c>
      <c r="B44" s="3"/>
      <c r="F44" s="8">
        <f>MROUND(F43*8.1%,0.05)</f>
        <v>0</v>
      </c>
    </row>
    <row r="45" spans="1:7" s="12" customFormat="1" ht="13.5" customHeight="1">
      <c r="F45" s="51"/>
    </row>
    <row r="46" spans="1:7" s="12" customFormat="1" ht="13.5" customHeight="1">
      <c r="A46" s="13" t="s">
        <v>8</v>
      </c>
      <c r="B46" s="52"/>
      <c r="C46" s="52"/>
      <c r="D46" s="52"/>
      <c r="E46" s="52"/>
      <c r="F46" s="17">
        <f>F43+F44</f>
        <v>0</v>
      </c>
    </row>
    <row r="47" spans="1:7" ht="12.75" customHeight="1"/>
    <row r="48" spans="1:7" ht="12.75" customHeight="1"/>
    <row r="49" spans="1:7" ht="12.75" customHeight="1">
      <c r="A49" s="41" t="s">
        <v>12</v>
      </c>
      <c r="B49" s="42"/>
      <c r="C49" s="43"/>
      <c r="D49" s="43"/>
      <c r="E49" s="43"/>
      <c r="F49" s="43"/>
      <c r="G49" s="44"/>
    </row>
    <row r="50" spans="1:7" ht="49.5" customHeight="1">
      <c r="A50" s="45" t="s">
        <v>44</v>
      </c>
      <c r="B50" s="46" t="s">
        <v>35</v>
      </c>
      <c r="C50" s="46"/>
      <c r="D50" s="46"/>
      <c r="E50" s="46"/>
      <c r="F50" s="46"/>
      <c r="G50" s="47"/>
    </row>
    <row r="51" spans="1:7">
      <c r="A51" s="57"/>
      <c r="B51" s="58"/>
      <c r="C51" s="59"/>
      <c r="D51" s="59"/>
      <c r="E51" s="59"/>
      <c r="F51" s="59"/>
      <c r="G51" s="60"/>
    </row>
    <row r="52" spans="1:7" ht="48" customHeight="1">
      <c r="A52" s="45" t="s">
        <v>43</v>
      </c>
      <c r="B52" s="46" t="s">
        <v>20</v>
      </c>
      <c r="C52" s="46"/>
      <c r="D52" s="46"/>
      <c r="E52" s="46"/>
      <c r="F52" s="46"/>
      <c r="G52" s="47"/>
    </row>
    <row r="53" spans="1:7">
      <c r="A53" s="61"/>
      <c r="C53" s="62"/>
      <c r="D53" s="62"/>
      <c r="E53" s="62"/>
      <c r="F53" s="62"/>
      <c r="G53" s="60"/>
    </row>
    <row r="54" spans="1:7" ht="36.75" customHeight="1">
      <c r="A54" s="45" t="s">
        <v>17</v>
      </c>
      <c r="B54" s="46" t="s">
        <v>49</v>
      </c>
      <c r="C54" s="46"/>
      <c r="D54" s="46"/>
      <c r="E54" s="46"/>
      <c r="F54" s="46"/>
      <c r="G54" s="47"/>
    </row>
    <row r="55" spans="1:7" ht="12.75" customHeight="1">
      <c r="A55" s="61"/>
      <c r="G55" s="63"/>
    </row>
    <row r="56" spans="1:7" ht="39.4" customHeight="1">
      <c r="A56" s="64" t="s">
        <v>21</v>
      </c>
      <c r="B56" s="65" t="s">
        <v>45</v>
      </c>
      <c r="C56" s="65"/>
      <c r="D56" s="65"/>
      <c r="E56" s="65"/>
      <c r="F56" s="65"/>
      <c r="G56" s="66"/>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s="10" customFormat="1" ht="12.75" customHeight="1"/>
    <row r="66" s="10" customFormat="1" ht="12.75" customHeight="1"/>
    <row r="67" s="10" customFormat="1" ht="12.75" customHeight="1"/>
    <row r="68" s="10" customFormat="1" ht="12.75" customHeight="1"/>
    <row r="69" s="10" customFormat="1" ht="12.75" customHeight="1"/>
    <row r="70" s="10" customFormat="1" ht="12.75" customHeight="1"/>
    <row r="71" s="10" customFormat="1" ht="12.75" customHeight="1"/>
    <row r="72" s="10" customFormat="1" ht="12.75" customHeight="1"/>
    <row r="73" s="10" customFormat="1" ht="12.75" customHeight="1"/>
    <row r="74" s="10" customFormat="1" ht="12.75" customHeight="1"/>
    <row r="75" s="10" customFormat="1" ht="12.75" customHeight="1"/>
    <row r="76" s="10" customFormat="1" ht="12.75" customHeight="1"/>
    <row r="77" s="10" customFormat="1" ht="12.75" customHeight="1"/>
    <row r="78" s="10" customFormat="1" ht="12.75" customHeight="1"/>
    <row r="79" s="10" customFormat="1" ht="12.75" customHeight="1"/>
    <row r="80" s="10" customFormat="1" ht="12.75" customHeight="1"/>
    <row r="81" s="10" customFormat="1" ht="12.75" customHeight="1"/>
    <row r="82" s="10" customFormat="1" ht="12.75" customHeight="1"/>
    <row r="83" s="10" customFormat="1" ht="12.75" customHeight="1"/>
    <row r="84" s="10" customFormat="1" ht="12.75" customHeight="1"/>
    <row r="85" s="10" customFormat="1" ht="12.75" customHeight="1"/>
    <row r="86" s="10" customFormat="1" ht="12.75" customHeight="1"/>
    <row r="87" s="10" customFormat="1" ht="12.75" customHeight="1"/>
    <row r="88" s="10" customFormat="1" ht="12.75" customHeight="1"/>
    <row r="89" s="10" customFormat="1" ht="12.75" customHeight="1"/>
    <row r="90" s="10" customFormat="1" ht="12.75" customHeight="1"/>
    <row r="91" s="10" customFormat="1" ht="12.75" customHeight="1"/>
    <row r="92" s="10" customFormat="1" ht="12.75" customHeight="1"/>
    <row r="93" s="10" customFormat="1" ht="12.75" customHeight="1"/>
    <row r="94" s="10" customFormat="1" ht="12.75" customHeight="1"/>
    <row r="95" s="10" customFormat="1" ht="12.75" customHeight="1"/>
    <row r="96" s="10" customFormat="1" ht="12.75" customHeight="1"/>
    <row r="97" s="10" customFormat="1" ht="12.75" customHeight="1"/>
    <row r="98" s="10" customFormat="1" ht="12.75" customHeight="1"/>
    <row r="99" s="10" customFormat="1" ht="12.75" customHeight="1"/>
    <row r="100" s="10" customFormat="1" ht="12.75" customHeight="1"/>
    <row r="101" s="10" customFormat="1" ht="12.75" customHeight="1"/>
    <row r="102" s="10" customFormat="1" ht="12.75" customHeight="1"/>
    <row r="103" s="10" customFormat="1" ht="12.75" customHeight="1"/>
    <row r="104" s="10" customFormat="1" ht="12.75" customHeight="1"/>
    <row r="105" s="10" customFormat="1" ht="12.75" customHeight="1"/>
    <row r="106" s="10" customFormat="1" ht="12.75" customHeight="1"/>
    <row r="107" s="10" customFormat="1" ht="12.75" customHeight="1"/>
    <row r="108" s="10" customFormat="1" ht="12.75" customHeight="1"/>
    <row r="109" s="10" customFormat="1" ht="12.75" customHeight="1"/>
    <row r="110" s="10" customFormat="1" ht="12.75" customHeight="1"/>
    <row r="111" s="10" customFormat="1" ht="12.75" customHeight="1"/>
    <row r="112" s="10" customFormat="1" ht="12.75" customHeight="1"/>
    <row r="113" s="10" customFormat="1" ht="12.75" customHeight="1"/>
    <row r="114" s="10" customFormat="1" ht="12.75" customHeight="1"/>
    <row r="115" s="10" customFormat="1" ht="12.75" customHeight="1"/>
    <row r="116" s="10" customFormat="1" ht="12.75" customHeight="1"/>
    <row r="117" s="10" customFormat="1" ht="12.75" customHeight="1"/>
    <row r="118" s="10" customFormat="1" ht="12.75" customHeight="1"/>
    <row r="119" s="10" customFormat="1" ht="12.75" customHeight="1"/>
    <row r="120" s="10" customFormat="1" ht="12.75" customHeight="1"/>
    <row r="121" s="10" customFormat="1" ht="12.75" customHeight="1"/>
    <row r="122" s="10" customFormat="1" ht="12.75" customHeight="1"/>
    <row r="123" s="10" customFormat="1" ht="12.75" customHeight="1"/>
    <row r="124" s="10" customFormat="1" ht="12.75" customHeight="1"/>
    <row r="125" s="10" customFormat="1" ht="12.75" customHeight="1"/>
    <row r="126" s="10" customFormat="1" ht="12.75" customHeight="1"/>
    <row r="127" s="10" customFormat="1" ht="12.75" customHeight="1"/>
    <row r="128" s="10" customFormat="1" ht="12.75" customHeight="1"/>
    <row r="129" s="10" customFormat="1" ht="12.75" customHeight="1"/>
    <row r="130" s="10" customFormat="1" ht="12.75" customHeight="1"/>
    <row r="131" s="10" customFormat="1" ht="12.75" customHeight="1"/>
    <row r="132" s="10" customFormat="1" ht="12.75" customHeight="1"/>
    <row r="133" s="10" customFormat="1" ht="12.75" customHeight="1"/>
    <row r="134" s="10" customFormat="1" ht="12.75" customHeight="1"/>
    <row r="135" s="10" customFormat="1" ht="12.75" customHeight="1"/>
    <row r="136" s="10" customFormat="1" ht="12.75" customHeight="1"/>
    <row r="137" s="10" customFormat="1" ht="12.75" customHeight="1"/>
    <row r="138" s="10" customFormat="1" ht="12.75" customHeight="1"/>
    <row r="139" s="10" customFormat="1" ht="12.75" customHeight="1"/>
    <row r="140" s="10" customFormat="1" ht="12.75" customHeight="1"/>
    <row r="141" s="10" customFormat="1" ht="12.75" customHeight="1"/>
    <row r="142" s="10" customFormat="1" ht="12.75" customHeight="1"/>
    <row r="143" s="10" customFormat="1" ht="12.75" customHeight="1"/>
    <row r="144" s="10" customFormat="1" ht="12.75" customHeight="1"/>
    <row r="145" s="10" customFormat="1" ht="12.75" customHeight="1"/>
    <row r="146" s="10" customFormat="1" ht="12.75" customHeight="1"/>
    <row r="147" s="10" customFormat="1" ht="12.75" customHeight="1"/>
    <row r="148" s="10" customFormat="1" ht="12.75" customHeight="1"/>
    <row r="149" s="10" customFormat="1" ht="12.75" customHeight="1"/>
    <row r="150" s="10" customFormat="1" ht="12.75" customHeight="1"/>
    <row r="151" s="10" customFormat="1" ht="12.75" customHeight="1"/>
    <row r="152" s="10" customFormat="1" ht="12.75" customHeight="1"/>
    <row r="153" s="10" customFormat="1" ht="12.75" customHeight="1"/>
    <row r="154" s="10" customFormat="1" ht="12.75" customHeight="1"/>
    <row r="155" s="10" customFormat="1" ht="12.75" customHeight="1"/>
    <row r="156" s="10" customFormat="1" ht="12.75" customHeight="1"/>
    <row r="157" s="10" customFormat="1" ht="12.75" customHeight="1"/>
    <row r="158" s="10" customFormat="1" ht="12.75" customHeight="1"/>
    <row r="159" s="10" customFormat="1" ht="12.75" customHeight="1"/>
    <row r="160" s="10" customFormat="1" ht="12.75" customHeight="1"/>
    <row r="161" s="10" customFormat="1" ht="12.75" customHeight="1"/>
    <row r="162" s="10" customFormat="1" ht="12.75" customHeight="1"/>
    <row r="163" s="10" customFormat="1" ht="12.75" customHeight="1"/>
    <row r="164" s="10" customFormat="1" ht="12.75" customHeight="1"/>
    <row r="165" s="10" customFormat="1" ht="12.75" customHeight="1"/>
    <row r="166" s="10" customFormat="1" ht="12.75" customHeight="1"/>
    <row r="167" s="10" customFormat="1" ht="12.75" customHeight="1"/>
    <row r="168" s="10" customFormat="1" ht="12.75" customHeight="1"/>
    <row r="169" s="10" customFormat="1" ht="12.75" customHeight="1"/>
    <row r="170" s="10" customFormat="1" ht="12.75" customHeight="1"/>
    <row r="171" s="10" customFormat="1" ht="12.75" customHeight="1"/>
    <row r="172" s="10" customFormat="1" ht="12.75" customHeight="1"/>
    <row r="173" s="10" customFormat="1" ht="12.75" customHeight="1"/>
    <row r="174" s="10" customFormat="1" ht="12.75" customHeight="1"/>
    <row r="175" s="10" customFormat="1" ht="12.75" customHeight="1"/>
    <row r="176" s="10" customFormat="1" ht="12.75" customHeight="1"/>
    <row r="177" s="10" customFormat="1" ht="12.75" customHeight="1"/>
    <row r="178" s="10" customFormat="1" ht="12.75" customHeight="1"/>
    <row r="179" s="10" customFormat="1" ht="12.75" customHeight="1"/>
    <row r="180" s="10" customFormat="1" ht="12.75" customHeight="1"/>
    <row r="181" s="10" customFormat="1" ht="12.75" customHeight="1"/>
    <row r="182" s="10" customFormat="1" ht="12.75" customHeight="1"/>
    <row r="183" s="10" customFormat="1" ht="12.75" customHeight="1"/>
    <row r="184" s="10" customFormat="1" ht="12.75" customHeight="1"/>
    <row r="185" s="10" customFormat="1" ht="12.75" customHeight="1"/>
    <row r="186" s="10" customFormat="1" ht="12.75" customHeight="1"/>
    <row r="187" s="10" customFormat="1" ht="12.75" customHeight="1"/>
    <row r="188" s="10" customFormat="1" ht="12.75" customHeight="1"/>
    <row r="189" s="10" customFormat="1" ht="12.75" customHeight="1"/>
  </sheetData>
  <sheetProtection algorithmName="SHA-512" hashValue="BmZ8A2LyhJnu8c9muLiNCF+OSN6AZZZG95m0hw8tgUYcDPKa+q+5Vlmw65hS8X7gGkJTcI390QPEaF4CVs8NDw==" saltValue="d8sJ28ReFh+6CjnZw5JI4g==" spinCount="100000" sheet="1" objects="1" scenarios="1"/>
  <mergeCells count="13">
    <mergeCell ref="A5:G5"/>
    <mergeCell ref="A14:B14"/>
    <mergeCell ref="B1:G1"/>
    <mergeCell ref="B54:G54"/>
    <mergeCell ref="B56:G56"/>
    <mergeCell ref="C51:F51"/>
    <mergeCell ref="A51:B51"/>
    <mergeCell ref="A13:B13"/>
    <mergeCell ref="A25:B25"/>
    <mergeCell ref="A26:B26"/>
    <mergeCell ref="A44:B44"/>
    <mergeCell ref="B50:G50"/>
    <mergeCell ref="B52:G52"/>
  </mergeCells>
  <pageMargins left="0.59055118110236227" right="0.31496062992125984" top="0.78740157480314965" bottom="0.39370078740157483" header="0.39370078740157483" footer="3.937007874015748E-2"/>
  <pageSetup paperSize="9" scale="85" fitToWidth="0" orientation="portrait" r:id="rId1"/>
  <headerFooter scaleWithDoc="0">
    <oddHeader>&amp;R&amp;G</oddHeader>
  </headerFooter>
  <ignoredErrors>
    <ignoredError sqref="F15" formula="1"/>
  </ignoredError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187"/>
  <sheetViews>
    <sheetView view="pageLayout" zoomScaleNormal="100" workbookViewId="0">
      <selection activeCell="D12" sqref="D12"/>
    </sheetView>
  </sheetViews>
  <sheetFormatPr baseColWidth="10" defaultColWidth="9.140625" defaultRowHeight="12.75"/>
  <cols>
    <col min="1" max="1" width="16.28515625" style="10" customWidth="1"/>
    <col min="2" max="2" width="30" style="10" customWidth="1"/>
    <col min="3" max="6" width="13.5703125" style="10" customWidth="1"/>
    <col min="7" max="7" width="6.85546875" style="10" customWidth="1"/>
    <col min="8" max="16384" width="9.140625" style="10"/>
  </cols>
  <sheetData>
    <row r="1" spans="1:8" s="23" customFormat="1" ht="45" customHeight="1">
      <c r="A1" s="21" t="s">
        <v>28</v>
      </c>
      <c r="B1" s="22" t="s">
        <v>27</v>
      </c>
      <c r="C1" s="22"/>
      <c r="D1" s="22"/>
      <c r="E1" s="22"/>
      <c r="F1" s="22"/>
      <c r="G1" s="22"/>
      <c r="H1" s="24"/>
    </row>
    <row r="2" spans="1:8" s="23" customFormat="1" ht="15" customHeight="1">
      <c r="F2" s="24"/>
    </row>
    <row r="3" spans="1:8" s="23" customFormat="1" ht="15" customHeight="1">
      <c r="F3" s="24"/>
    </row>
    <row r="4" spans="1:8" s="23" customFormat="1" ht="15" customHeight="1">
      <c r="F4" s="24"/>
    </row>
    <row r="5" spans="1:8" ht="15" customHeight="1">
      <c r="A5" s="25" t="str">
        <f>'2027 - rivakomfort '!A5</f>
        <v>Kostenzusammenstellung Strom 2027</v>
      </c>
      <c r="B5" s="25"/>
      <c r="C5" s="25"/>
      <c r="D5" s="25"/>
      <c r="E5" s="25"/>
      <c r="F5" s="25"/>
      <c r="G5" s="25"/>
    </row>
    <row r="6" spans="1:8" ht="15" customHeight="1">
      <c r="A6" s="26" t="s">
        <v>15</v>
      </c>
      <c r="B6" s="27"/>
      <c r="C6" s="28"/>
    </row>
    <row r="7" spans="1:8" ht="15" customHeight="1">
      <c r="C7" s="28"/>
    </row>
    <row r="8" spans="1:8" ht="13.5" customHeight="1">
      <c r="A8" s="29" t="s">
        <v>0</v>
      </c>
      <c r="B8" s="29"/>
      <c r="C8" s="29"/>
      <c r="D8" s="29" t="s">
        <v>2</v>
      </c>
      <c r="E8" s="30" t="s">
        <v>32</v>
      </c>
      <c r="F8" s="29" t="s">
        <v>18</v>
      </c>
      <c r="G8" s="29" t="s">
        <v>19</v>
      </c>
    </row>
    <row r="9" spans="1:8" ht="13.5" customHeight="1">
      <c r="C9" s="31"/>
      <c r="D9" s="31"/>
      <c r="E9" s="31"/>
      <c r="F9" s="31"/>
    </row>
    <row r="10" spans="1:8" ht="13.5" customHeight="1">
      <c r="A10" s="13" t="s">
        <v>1</v>
      </c>
      <c r="B10" s="32"/>
      <c r="C10" s="33"/>
      <c r="D10" s="14"/>
      <c r="E10" s="14"/>
      <c r="F10" s="34"/>
    </row>
    <row r="11" spans="1:8" ht="13.5" customHeight="1"/>
    <row r="12" spans="1:8" ht="13.5" customHeight="1">
      <c r="A12" s="12" t="s">
        <v>15</v>
      </c>
      <c r="C12" s="5" t="s">
        <v>32</v>
      </c>
      <c r="D12" s="2"/>
      <c r="E12" s="11">
        <v>0.105</v>
      </c>
      <c r="F12" s="8">
        <f>MROUND(D12*E12,0.05)</f>
        <v>0</v>
      </c>
      <c r="G12" s="9">
        <v>1</v>
      </c>
    </row>
    <row r="13" spans="1:8" ht="13.5" customHeight="1">
      <c r="A13" s="3" t="s">
        <v>11</v>
      </c>
      <c r="B13" s="4"/>
      <c r="C13" s="5" t="s">
        <v>36</v>
      </c>
      <c r="D13" s="2"/>
      <c r="E13" s="7">
        <v>9</v>
      </c>
      <c r="F13" s="8">
        <f t="shared" ref="F13:F18" si="0">MROUND(D13*E13,0.05)</f>
        <v>0</v>
      </c>
      <c r="G13" s="9">
        <v>1</v>
      </c>
    </row>
    <row r="14" spans="1:8" ht="13.5" customHeight="1">
      <c r="A14" s="48" t="s">
        <v>37</v>
      </c>
      <c r="B14" s="48"/>
      <c r="C14" s="5" t="s">
        <v>42</v>
      </c>
      <c r="D14" s="2"/>
      <c r="E14" s="7">
        <v>8</v>
      </c>
      <c r="F14" s="8">
        <f t="shared" si="0"/>
        <v>0</v>
      </c>
      <c r="G14" s="9">
        <v>1</v>
      </c>
    </row>
    <row r="15" spans="1:8" ht="13.5" customHeight="1">
      <c r="A15" s="3" t="s">
        <v>41</v>
      </c>
      <c r="B15" s="3"/>
      <c r="C15" s="5" t="s">
        <v>42</v>
      </c>
      <c r="D15" s="2"/>
      <c r="E15" s="7">
        <v>30</v>
      </c>
      <c r="F15" s="8">
        <f t="shared" si="0"/>
        <v>0</v>
      </c>
      <c r="G15" s="9">
        <v>1</v>
      </c>
    </row>
    <row r="16" spans="1:8" ht="13.5" customHeight="1">
      <c r="A16" s="12" t="s">
        <v>22</v>
      </c>
      <c r="C16" s="5" t="s">
        <v>32</v>
      </c>
      <c r="D16" s="6">
        <f>D12</f>
        <v>0</v>
      </c>
      <c r="E16" s="35">
        <f>'2027 - rivakomfort '!E16</f>
        <v>1.6999999999999999E-3</v>
      </c>
      <c r="F16" s="8">
        <f t="shared" si="0"/>
        <v>0</v>
      </c>
      <c r="G16" s="9">
        <v>1</v>
      </c>
    </row>
    <row r="17" spans="1:7" ht="13.5" customHeight="1">
      <c r="A17" s="10" t="s">
        <v>33</v>
      </c>
      <c r="C17" s="5" t="s">
        <v>32</v>
      </c>
      <c r="D17" s="6">
        <f>D12</f>
        <v>0</v>
      </c>
      <c r="E17" s="11">
        <f>'2027 - rivakomfort '!E17</f>
        <v>1.9E-3</v>
      </c>
      <c r="F17" s="8">
        <f t="shared" si="0"/>
        <v>0</v>
      </c>
      <c r="G17" s="9">
        <v>1</v>
      </c>
    </row>
    <row r="18" spans="1:7" ht="13.5" customHeight="1">
      <c r="A18" s="10" t="s">
        <v>34</v>
      </c>
      <c r="C18" s="5" t="s">
        <v>32</v>
      </c>
      <c r="D18" s="6">
        <f>D12</f>
        <v>0</v>
      </c>
      <c r="E18" s="11">
        <f>'2027 - rivakomfort '!E18</f>
        <v>1.9E-3</v>
      </c>
      <c r="F18" s="8">
        <f t="shared" si="0"/>
        <v>0</v>
      </c>
      <c r="G18" s="9">
        <v>1</v>
      </c>
    </row>
    <row r="19" spans="1:7" ht="13.5" customHeight="1">
      <c r="D19" s="6"/>
      <c r="E19" s="7"/>
      <c r="F19" s="8"/>
      <c r="G19" s="9"/>
    </row>
    <row r="20" spans="1:7" ht="13.5" customHeight="1">
      <c r="A20" s="13" t="s">
        <v>3</v>
      </c>
      <c r="B20" s="14"/>
      <c r="C20" s="14"/>
      <c r="D20" s="15"/>
      <c r="E20" s="16"/>
      <c r="F20" s="17">
        <f>SUM(F12:F18)</f>
        <v>0</v>
      </c>
      <c r="G20" s="9"/>
    </row>
    <row r="21" spans="1:7" ht="13.5" customHeight="1">
      <c r="D21" s="6"/>
      <c r="E21" s="7"/>
      <c r="F21" s="8"/>
      <c r="G21" s="9"/>
    </row>
    <row r="22" spans="1:7" ht="13.5" customHeight="1">
      <c r="A22" s="13" t="s">
        <v>4</v>
      </c>
      <c r="B22" s="14"/>
      <c r="C22" s="14"/>
      <c r="D22" s="15"/>
      <c r="E22" s="16"/>
      <c r="F22" s="18"/>
      <c r="G22" s="9"/>
    </row>
    <row r="23" spans="1:7" ht="13.5" customHeight="1">
      <c r="D23" s="6"/>
      <c r="E23" s="7"/>
      <c r="F23" s="8"/>
      <c r="G23" s="9"/>
    </row>
    <row r="24" spans="1:7" ht="13.5" customHeight="1">
      <c r="A24" s="10" t="s">
        <v>15</v>
      </c>
      <c r="C24" s="5" t="s">
        <v>32</v>
      </c>
      <c r="D24" s="6">
        <f>D12</f>
        <v>0</v>
      </c>
      <c r="E24" s="39">
        <v>0.13500000000000001</v>
      </c>
      <c r="F24" s="8">
        <f t="shared" ref="F24" si="1">MROUND(D24*E24,0.05)</f>
        <v>0</v>
      </c>
      <c r="G24" s="9">
        <v>1</v>
      </c>
    </row>
    <row r="25" spans="1:7" ht="13.5" customHeight="1">
      <c r="D25" s="6"/>
      <c r="E25" s="11"/>
      <c r="F25" s="8"/>
      <c r="G25" s="9"/>
    </row>
    <row r="26" spans="1:7" ht="13.5" customHeight="1">
      <c r="A26" s="13" t="s">
        <v>5</v>
      </c>
      <c r="B26" s="14"/>
      <c r="C26" s="14"/>
      <c r="D26" s="15"/>
      <c r="E26" s="36"/>
      <c r="F26" s="17">
        <f>SUM(F24:F24)</f>
        <v>0</v>
      </c>
      <c r="G26" s="9"/>
    </row>
    <row r="27" spans="1:7" ht="13.5" customHeight="1">
      <c r="D27" s="6"/>
      <c r="E27" s="11"/>
      <c r="F27" s="8"/>
      <c r="G27" s="9"/>
    </row>
    <row r="28" spans="1:7" ht="13.5" customHeight="1">
      <c r="A28" s="13" t="s">
        <v>6</v>
      </c>
      <c r="B28" s="14"/>
      <c r="C28" s="14"/>
      <c r="D28" s="15"/>
      <c r="E28" s="36"/>
      <c r="F28" s="18"/>
      <c r="G28" s="9"/>
    </row>
    <row r="29" spans="1:7" ht="13.5" customHeight="1">
      <c r="D29" s="6"/>
      <c r="E29" s="11"/>
      <c r="F29" s="8"/>
      <c r="G29" s="9"/>
    </row>
    <row r="30" spans="1:7" ht="13.5" customHeight="1">
      <c r="A30" s="10" t="s">
        <v>10</v>
      </c>
      <c r="C30" s="5" t="s">
        <v>32</v>
      </c>
      <c r="D30" s="6">
        <f>D12</f>
        <v>0</v>
      </c>
      <c r="E30" s="39">
        <f>'2027 - rivakomfort '!E32</f>
        <v>8.9999999999999993E-3</v>
      </c>
      <c r="F30" s="8">
        <f t="shared" ref="F30:F31" si="2">MROUND(D30*E30,0.05)</f>
        <v>0</v>
      </c>
      <c r="G30" s="9">
        <v>1</v>
      </c>
    </row>
    <row r="31" spans="1:7" ht="13.5" customHeight="1">
      <c r="A31" s="12" t="str">
        <f>'2027 - rivakomfort '!A33</f>
        <v>Bundesabgabe zur Förderung erneuerbarer Energien</v>
      </c>
      <c r="C31" s="5" t="s">
        <v>32</v>
      </c>
      <c r="D31" s="6">
        <f>D12</f>
        <v>0</v>
      </c>
      <c r="E31" s="39">
        <f>'2027 - rivakomfort '!E33</f>
        <v>2.3E-2</v>
      </c>
      <c r="F31" s="8">
        <f t="shared" si="2"/>
        <v>0</v>
      </c>
      <c r="G31" s="9">
        <v>1</v>
      </c>
    </row>
    <row r="32" spans="1:7" ht="13.5" customHeight="1">
      <c r="C32" s="9"/>
      <c r="E32" s="40"/>
      <c r="F32" s="8"/>
      <c r="G32" s="9"/>
    </row>
    <row r="33" spans="1:7" ht="13.5" customHeight="1">
      <c r="A33" s="13" t="s">
        <v>9</v>
      </c>
      <c r="B33" s="14"/>
      <c r="C33" s="14"/>
      <c r="D33" s="14"/>
      <c r="E33" s="38"/>
      <c r="F33" s="17">
        <f>SUM(F30:F31)</f>
        <v>0</v>
      </c>
      <c r="G33" s="9"/>
    </row>
    <row r="34" spans="1:7" ht="13.5" customHeight="1">
      <c r="E34" s="37"/>
      <c r="F34" s="8"/>
      <c r="G34" s="9"/>
    </row>
    <row r="35" spans="1:7" ht="13.5" customHeight="1">
      <c r="A35" s="10" t="s">
        <v>7</v>
      </c>
      <c r="E35" s="37"/>
      <c r="F35" s="8">
        <f>SUM(F20+F26+F33)</f>
        <v>0</v>
      </c>
    </row>
    <row r="36" spans="1:7" ht="13.5" customHeight="1">
      <c r="A36" s="3" t="s">
        <v>23</v>
      </c>
      <c r="B36" s="4"/>
      <c r="E36" s="37"/>
      <c r="F36" s="8">
        <f>MROUND(F35*8.1%,0.05)</f>
        <v>0</v>
      </c>
    </row>
    <row r="37" spans="1:7" ht="13.5" customHeight="1">
      <c r="E37" s="37"/>
      <c r="F37" s="8"/>
    </row>
    <row r="38" spans="1:7" ht="13.5" customHeight="1">
      <c r="A38" s="13" t="s">
        <v>8</v>
      </c>
      <c r="B38" s="14"/>
      <c r="C38" s="14"/>
      <c r="D38" s="14"/>
      <c r="E38" s="38"/>
      <c r="F38" s="17">
        <f>F35+F36</f>
        <v>0</v>
      </c>
    </row>
    <row r="39" spans="1:7" ht="13.5" customHeight="1"/>
    <row r="40" spans="1:7" ht="13.5" customHeight="1"/>
    <row r="41" spans="1:7" ht="12.75" customHeight="1">
      <c r="A41" s="41" t="s">
        <v>38</v>
      </c>
      <c r="B41" s="42"/>
      <c r="C41" s="43"/>
      <c r="D41" s="43"/>
      <c r="E41" s="43"/>
      <c r="F41" s="43"/>
      <c r="G41" s="44"/>
    </row>
    <row r="42" spans="1:7" ht="49.5" customHeight="1">
      <c r="A42" s="45" t="s">
        <v>31</v>
      </c>
      <c r="B42" s="46" t="s">
        <v>39</v>
      </c>
      <c r="C42" s="46"/>
      <c r="D42" s="46"/>
      <c r="E42" s="46"/>
      <c r="F42" s="46"/>
      <c r="G42" s="47"/>
    </row>
    <row r="43" spans="1:7" ht="12.75" customHeight="1"/>
    <row r="44" spans="1:7" ht="12.75" customHeight="1"/>
    <row r="45" spans="1:7" ht="12.75" customHeight="1"/>
    <row r="46" spans="1:7" ht="12.75" customHeight="1"/>
    <row r="47" spans="1:7" ht="12.75" customHeight="1"/>
    <row r="48" spans="1:7" ht="12.75" customHeight="1"/>
    <row r="49" s="10" customFormat="1" ht="12.75" customHeight="1"/>
    <row r="50" s="10" customFormat="1" ht="12.75" customHeight="1"/>
    <row r="51" s="10" customFormat="1" ht="12.75" customHeight="1"/>
    <row r="52" s="10" customFormat="1" ht="12.75" customHeight="1"/>
    <row r="53" s="10" customFormat="1" ht="12.75" customHeight="1"/>
    <row r="54" s="10" customFormat="1" ht="12.75" customHeight="1"/>
    <row r="55" s="10" customFormat="1" ht="12.75" customHeight="1"/>
    <row r="56" s="10" customFormat="1" ht="12.75" customHeight="1"/>
    <row r="57" s="10" customFormat="1" ht="12.75" customHeight="1"/>
    <row r="58" s="10" customFormat="1" ht="12.75" customHeight="1"/>
    <row r="59" s="10" customFormat="1" ht="12.75" customHeight="1"/>
    <row r="60" s="10" customFormat="1" ht="12.75" customHeight="1"/>
    <row r="61" s="10" customFormat="1" ht="12.75" customHeight="1"/>
    <row r="62" s="10" customFormat="1" ht="12.75" customHeight="1"/>
    <row r="63" s="10" customFormat="1" ht="12.75" customHeight="1"/>
    <row r="64" s="10" customFormat="1" ht="12.75" customHeight="1"/>
    <row r="65" s="10" customFormat="1" ht="12.75" customHeight="1"/>
    <row r="66" s="10" customFormat="1" ht="12.75" customHeight="1"/>
    <row r="67" s="10" customFormat="1" ht="12.75" customHeight="1"/>
    <row r="68" s="10" customFormat="1" ht="12.75" customHeight="1"/>
    <row r="69" s="10" customFormat="1" ht="12.75" customHeight="1"/>
    <row r="70" s="10" customFormat="1" ht="12.75" customHeight="1"/>
    <row r="71" s="10" customFormat="1" ht="12.75" customHeight="1"/>
    <row r="72" s="10" customFormat="1" ht="12.75" customHeight="1"/>
    <row r="73" s="10" customFormat="1" ht="12.75" customHeight="1"/>
    <row r="74" s="10" customFormat="1" ht="12.75" customHeight="1"/>
    <row r="75" s="10" customFormat="1" ht="12.75" customHeight="1"/>
    <row r="76" s="10" customFormat="1" ht="12.75" customHeight="1"/>
    <row r="77" s="10" customFormat="1" ht="12.75" customHeight="1"/>
    <row r="78" s="10" customFormat="1" ht="12.75" customHeight="1"/>
    <row r="79" s="10" customFormat="1" ht="12.75" customHeight="1"/>
    <row r="80" s="10" customFormat="1" ht="12.75" customHeight="1"/>
    <row r="81" s="10" customFormat="1" ht="12.75" customHeight="1"/>
    <row r="82" s="10" customFormat="1" ht="12.75" customHeight="1"/>
    <row r="83" s="10" customFormat="1" ht="12.75" customHeight="1"/>
    <row r="84" s="10" customFormat="1" ht="12.75" customHeight="1"/>
    <row r="85" s="10" customFormat="1" ht="12.75" customHeight="1"/>
    <row r="86" s="10" customFormat="1" ht="12.75" customHeight="1"/>
    <row r="87" s="10" customFormat="1" ht="12.75" customHeight="1"/>
    <row r="88" s="10" customFormat="1" ht="12.75" customHeight="1"/>
    <row r="89" s="10" customFormat="1" ht="12.75" customHeight="1"/>
    <row r="90" s="10" customFormat="1" ht="12.75" customHeight="1"/>
    <row r="91" s="10" customFormat="1" ht="12.75" customHeight="1"/>
    <row r="92" s="10" customFormat="1" ht="12.75" customHeight="1"/>
    <row r="93" s="10" customFormat="1" ht="12.75" customHeight="1"/>
    <row r="94" s="10" customFormat="1" ht="12.75" customHeight="1"/>
    <row r="95" s="10" customFormat="1" ht="12.75" customHeight="1"/>
    <row r="96" s="10" customFormat="1" ht="12.75" customHeight="1"/>
    <row r="97" s="10" customFormat="1" ht="12.75" customHeight="1"/>
    <row r="98" s="10" customFormat="1" ht="12.75" customHeight="1"/>
    <row r="99" s="10" customFormat="1" ht="12.75" customHeight="1"/>
    <row r="100" s="10" customFormat="1" ht="12.75" customHeight="1"/>
    <row r="101" s="10" customFormat="1" ht="12.75" customHeight="1"/>
    <row r="102" s="10" customFormat="1" ht="12.75" customHeight="1"/>
    <row r="103" s="10" customFormat="1" ht="12.75" customHeight="1"/>
    <row r="104" s="10" customFormat="1" ht="12.75" customHeight="1"/>
    <row r="105" s="10" customFormat="1" ht="12.75" customHeight="1"/>
    <row r="106" s="10" customFormat="1" ht="12.75" customHeight="1"/>
    <row r="107" s="10" customFormat="1" ht="12.75" customHeight="1"/>
    <row r="108" s="10" customFormat="1" ht="12.75" customHeight="1"/>
    <row r="109" s="10" customFormat="1" ht="12.75" customHeight="1"/>
    <row r="110" s="10" customFormat="1" ht="12.75" customHeight="1"/>
    <row r="111" s="10" customFormat="1" ht="12.75" customHeight="1"/>
    <row r="112" s="10" customFormat="1" ht="12.75" customHeight="1"/>
    <row r="113" s="10" customFormat="1" ht="12.75" customHeight="1"/>
    <row r="114" s="10" customFormat="1" ht="12.75" customHeight="1"/>
    <row r="115" s="10" customFormat="1" ht="12.75" customHeight="1"/>
    <row r="116" s="10" customFormat="1" ht="12.75" customHeight="1"/>
    <row r="117" s="10" customFormat="1" ht="12.75" customHeight="1"/>
    <row r="118" s="10" customFormat="1" ht="12.75" customHeight="1"/>
    <row r="119" s="10" customFormat="1" ht="12.75" customHeight="1"/>
    <row r="120" s="10" customFormat="1" ht="12.75" customHeight="1"/>
    <row r="121" s="10" customFormat="1" ht="12.75" customHeight="1"/>
    <row r="122" s="10" customFormat="1" ht="12.75" customHeight="1"/>
    <row r="123" s="10" customFormat="1" ht="12.75" customHeight="1"/>
    <row r="124" s="10" customFormat="1" ht="12.75" customHeight="1"/>
    <row r="125" s="10" customFormat="1" ht="12.75" customHeight="1"/>
    <row r="126" s="10" customFormat="1" ht="12.75" customHeight="1"/>
    <row r="127" s="10" customFormat="1" ht="12.75" customHeight="1"/>
    <row r="128" s="10" customFormat="1" ht="12.75" customHeight="1"/>
    <row r="129" s="10" customFormat="1" ht="12.75" customHeight="1"/>
    <row r="130" s="10" customFormat="1" ht="12.75" customHeight="1"/>
    <row r="131" s="10" customFormat="1" ht="12.75" customHeight="1"/>
    <row r="132" s="10" customFormat="1" ht="12.75" customHeight="1"/>
    <row r="133" s="10" customFormat="1" ht="12.75" customHeight="1"/>
    <row r="134" s="10" customFormat="1" ht="12.75" customHeight="1"/>
    <row r="135" s="10" customFormat="1" ht="12.75" customHeight="1"/>
    <row r="136" s="10" customFormat="1" ht="12.75" customHeight="1"/>
    <row r="137" s="10" customFormat="1" ht="12.75" customHeight="1"/>
    <row r="138" s="10" customFormat="1" ht="12.75" customHeight="1"/>
    <row r="139" s="10" customFormat="1" ht="12.75" customHeight="1"/>
    <row r="140" s="10" customFormat="1" ht="12.75" customHeight="1"/>
    <row r="141" s="10" customFormat="1" ht="12.75" customHeight="1"/>
    <row r="142" s="10" customFormat="1" ht="12.75" customHeight="1"/>
    <row r="143" s="10" customFormat="1" ht="12.75" customHeight="1"/>
    <row r="144" s="10" customFormat="1" ht="12.75" customHeight="1"/>
    <row r="145" s="10" customFormat="1" ht="12.75" customHeight="1"/>
    <row r="146" s="10" customFormat="1" ht="12.75" customHeight="1"/>
    <row r="147" s="10" customFormat="1" ht="12.75" customHeight="1"/>
    <row r="148" s="10" customFormat="1" ht="12.75" customHeight="1"/>
    <row r="149" s="10" customFormat="1" ht="12.75" customHeight="1"/>
    <row r="150" s="10" customFormat="1" ht="12.75" customHeight="1"/>
    <row r="151" s="10" customFormat="1" ht="12.75" customHeight="1"/>
    <row r="152" s="10" customFormat="1" ht="12.75" customHeight="1"/>
    <row r="153" s="10" customFormat="1" ht="12.75" customHeight="1"/>
    <row r="154" s="10" customFormat="1" ht="12.75" customHeight="1"/>
    <row r="155" s="10" customFormat="1" ht="12.75" customHeight="1"/>
    <row r="156" s="10" customFormat="1" ht="12.75" customHeight="1"/>
    <row r="157" s="10" customFormat="1" ht="12.75" customHeight="1"/>
    <row r="158" s="10" customFormat="1" ht="12.75" customHeight="1"/>
    <row r="159" s="10" customFormat="1" ht="12.75" customHeight="1"/>
    <row r="160" s="10" customFormat="1" ht="12.75" customHeight="1"/>
    <row r="161" s="10" customFormat="1" ht="12.75" customHeight="1"/>
    <row r="162" s="10" customFormat="1" ht="12.75" customHeight="1"/>
    <row r="163" s="10" customFormat="1" ht="12.75" customHeight="1"/>
    <row r="164" s="10" customFormat="1" ht="12.75" customHeight="1"/>
    <row r="165" s="10" customFormat="1" ht="12.75" customHeight="1"/>
    <row r="166" s="10" customFormat="1" ht="12.75" customHeight="1"/>
    <row r="167" s="10" customFormat="1" ht="12.75" customHeight="1"/>
    <row r="168" s="10" customFormat="1" ht="12.75" customHeight="1"/>
    <row r="169" s="10" customFormat="1" ht="12.75" customHeight="1"/>
    <row r="170" s="10" customFormat="1" ht="12.75" customHeight="1"/>
    <row r="171" s="10" customFormat="1" ht="12.75" customHeight="1"/>
    <row r="172" s="10" customFormat="1" ht="12.75" customHeight="1"/>
    <row r="173" s="10" customFormat="1" ht="12.75" customHeight="1"/>
    <row r="174" s="10" customFormat="1" ht="12.75" customHeight="1"/>
    <row r="175" s="10" customFormat="1" ht="12.75" customHeight="1"/>
    <row r="176" s="10" customFormat="1" ht="12.75" customHeight="1"/>
    <row r="177" s="10" customFormat="1" ht="12.75" customHeight="1"/>
    <row r="178" s="10" customFormat="1" ht="12.75" customHeight="1"/>
    <row r="179" s="10" customFormat="1" ht="12.75" customHeight="1"/>
    <row r="180" s="10" customFormat="1" ht="12.75" customHeight="1"/>
    <row r="181" s="10" customFormat="1" ht="12.75" customHeight="1"/>
    <row r="182" s="10" customFormat="1" ht="12.75" customHeight="1"/>
    <row r="183" s="10" customFormat="1" ht="12.75" customHeight="1"/>
    <row r="184" s="10" customFormat="1" ht="12.75" customHeight="1"/>
    <row r="185" s="10" customFormat="1" ht="12.75" customHeight="1"/>
    <row r="186" s="10" customFormat="1" ht="12.75" customHeight="1"/>
    <row r="187" s="10" customFormat="1" ht="12.75" customHeight="1"/>
  </sheetData>
  <sheetProtection algorithmName="SHA-512" hashValue="H2nLnweZM+4+ckDGlkKX0sJLG9w+lvPr1FFNqul6p3SulPrRxXtoSyQYsnhXG0XFHucBN7VUe3/R6TXMs9E27Q==" saltValue="aV0XWBlm0AMBlD5rdqb3iQ==" spinCount="100000" sheet="1" objects="1" scenarios="1"/>
  <mergeCells count="7">
    <mergeCell ref="B1:G1"/>
    <mergeCell ref="B42:G42"/>
    <mergeCell ref="A36:B36"/>
    <mergeCell ref="A5:G5"/>
    <mergeCell ref="A13:B13"/>
    <mergeCell ref="A14:B14"/>
    <mergeCell ref="A15:B15"/>
  </mergeCells>
  <pageMargins left="0.59055118110236227" right="0.31496062992125984" top="0.78740157480314965" bottom="0.98425196850393704" header="0.39370078740157483" footer="3.937007874015748E-2"/>
  <pageSetup paperSize="9" scale="89" orientation="portrait" r:id="rId1"/>
  <headerFooter scaleWithDoc="0">
    <oddHeader>&amp;R&amp;G</oddHeader>
    <oddFooter>&amp;C&amp;B</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H190"/>
  <sheetViews>
    <sheetView view="pageLayout" zoomScaleNormal="100" workbookViewId="0">
      <selection activeCell="D12" sqref="D12"/>
    </sheetView>
  </sheetViews>
  <sheetFormatPr baseColWidth="10" defaultColWidth="9.140625" defaultRowHeight="12.75"/>
  <cols>
    <col min="1" max="1" width="16.28515625" style="10" customWidth="1"/>
    <col min="2" max="2" width="30" style="10" customWidth="1"/>
    <col min="3" max="6" width="13.5703125" style="10" customWidth="1"/>
    <col min="7" max="7" width="6.85546875" style="10" customWidth="1"/>
    <col min="8" max="16384" width="9.140625" style="10"/>
  </cols>
  <sheetData>
    <row r="1" spans="1:8" s="23" customFormat="1" ht="45" customHeight="1">
      <c r="A1" s="21" t="s">
        <v>28</v>
      </c>
      <c r="B1" s="22" t="s">
        <v>27</v>
      </c>
      <c r="C1" s="22"/>
      <c r="D1" s="22"/>
      <c r="E1" s="22"/>
      <c r="F1" s="22"/>
      <c r="G1" s="22"/>
      <c r="H1" s="24"/>
    </row>
    <row r="2" spans="1:8" s="23" customFormat="1" ht="15" customHeight="1">
      <c r="F2" s="24"/>
    </row>
    <row r="3" spans="1:8" s="23" customFormat="1" ht="15" customHeight="1">
      <c r="F3" s="24"/>
    </row>
    <row r="4" spans="1:8" s="23" customFormat="1" ht="15" customHeight="1">
      <c r="F4" s="24"/>
    </row>
    <row r="5" spans="1:8" ht="15" customHeight="1">
      <c r="A5" s="25" t="str">
        <f>'2027 - rivakomfort '!A5</f>
        <v>Kostenzusammenstellung Strom 2027</v>
      </c>
      <c r="B5" s="25"/>
      <c r="C5" s="25"/>
      <c r="D5" s="25"/>
      <c r="E5" s="25"/>
      <c r="F5" s="25"/>
      <c r="G5" s="25"/>
    </row>
    <row r="6" spans="1:8" ht="15" customHeight="1">
      <c r="A6" s="26" t="s">
        <v>14</v>
      </c>
      <c r="B6" s="27"/>
      <c r="C6" s="28"/>
    </row>
    <row r="7" spans="1:8" ht="15" customHeight="1">
      <c r="C7" s="28"/>
    </row>
    <row r="8" spans="1:8" ht="13.5" customHeight="1">
      <c r="A8" s="29" t="s">
        <v>0</v>
      </c>
      <c r="B8" s="29"/>
      <c r="C8" s="29"/>
      <c r="D8" s="29" t="s">
        <v>2</v>
      </c>
      <c r="E8" s="30" t="s">
        <v>32</v>
      </c>
      <c r="F8" s="29" t="s">
        <v>18</v>
      </c>
      <c r="G8" s="29" t="s">
        <v>19</v>
      </c>
    </row>
    <row r="9" spans="1:8" ht="13.5" customHeight="1">
      <c r="C9" s="31"/>
      <c r="D9" s="31"/>
      <c r="E9" s="31"/>
      <c r="F9" s="31"/>
    </row>
    <row r="10" spans="1:8" ht="13.5" customHeight="1">
      <c r="A10" s="13" t="s">
        <v>1</v>
      </c>
      <c r="B10" s="32"/>
      <c r="C10" s="33"/>
      <c r="D10" s="14"/>
      <c r="E10" s="14"/>
      <c r="F10" s="34"/>
    </row>
    <row r="11" spans="1:8" ht="13.5" customHeight="1"/>
    <row r="12" spans="1:8" ht="13.5" customHeight="1">
      <c r="A12" s="12" t="s">
        <v>14</v>
      </c>
      <c r="C12" s="5" t="s">
        <v>32</v>
      </c>
      <c r="D12" s="2"/>
      <c r="E12" s="11">
        <v>3.9E-2</v>
      </c>
      <c r="F12" s="8">
        <f>MROUND(D12*E12,0.05)</f>
        <v>0</v>
      </c>
      <c r="G12" s="9">
        <v>1</v>
      </c>
    </row>
    <row r="13" spans="1:8" ht="13.5" customHeight="1">
      <c r="A13" s="3" t="s">
        <v>11</v>
      </c>
      <c r="B13" s="4"/>
      <c r="C13" s="5" t="s">
        <v>36</v>
      </c>
      <c r="D13" s="2"/>
      <c r="E13" s="7">
        <v>8</v>
      </c>
      <c r="F13" s="8">
        <f t="shared" ref="F13:F17" si="0">MROUND(D13*E13,0.05)</f>
        <v>0</v>
      </c>
      <c r="G13" s="9">
        <v>1</v>
      </c>
    </row>
    <row r="14" spans="1:8" ht="13.5" customHeight="1">
      <c r="A14" s="3" t="s">
        <v>50</v>
      </c>
      <c r="B14" s="3"/>
      <c r="C14" s="5" t="s">
        <v>42</v>
      </c>
      <c r="D14" s="2"/>
      <c r="E14" s="7">
        <v>45</v>
      </c>
      <c r="F14" s="8">
        <f t="shared" si="0"/>
        <v>0</v>
      </c>
      <c r="G14" s="9">
        <v>1</v>
      </c>
    </row>
    <row r="15" spans="1:8" ht="13.5" customHeight="1">
      <c r="A15" s="12" t="s">
        <v>22</v>
      </c>
      <c r="C15" s="5" t="s">
        <v>32</v>
      </c>
      <c r="D15" s="6">
        <f>D12</f>
        <v>0</v>
      </c>
      <c r="E15" s="35">
        <f>'2027 - rivakomfort '!E16</f>
        <v>1.6999999999999999E-3</v>
      </c>
      <c r="F15" s="8">
        <f t="shared" si="0"/>
        <v>0</v>
      </c>
      <c r="G15" s="9">
        <v>1</v>
      </c>
    </row>
    <row r="16" spans="1:8" ht="13.5" customHeight="1">
      <c r="A16" s="10" t="s">
        <v>33</v>
      </c>
      <c r="C16" s="5" t="s">
        <v>32</v>
      </c>
      <c r="D16" s="6">
        <f>D12</f>
        <v>0</v>
      </c>
      <c r="E16" s="11">
        <f>'2027 - rivakomfort '!E17</f>
        <v>1.9E-3</v>
      </c>
      <c r="F16" s="8">
        <f t="shared" si="0"/>
        <v>0</v>
      </c>
      <c r="G16" s="9">
        <v>1</v>
      </c>
    </row>
    <row r="17" spans="1:7" ht="13.5" customHeight="1">
      <c r="A17" s="10" t="s">
        <v>34</v>
      </c>
      <c r="C17" s="5" t="s">
        <v>32</v>
      </c>
      <c r="D17" s="6">
        <f>D12</f>
        <v>0</v>
      </c>
      <c r="E17" s="11">
        <f>'2027 - rivakomfort '!E18</f>
        <v>1.9E-3</v>
      </c>
      <c r="F17" s="8">
        <f t="shared" si="0"/>
        <v>0</v>
      </c>
      <c r="G17" s="9">
        <v>1</v>
      </c>
    </row>
    <row r="18" spans="1:7" ht="13.5" customHeight="1">
      <c r="D18" s="6"/>
      <c r="E18" s="11"/>
      <c r="F18" s="8"/>
      <c r="G18" s="9"/>
    </row>
    <row r="19" spans="1:7" ht="13.5" customHeight="1">
      <c r="A19" s="13" t="s">
        <v>3</v>
      </c>
      <c r="B19" s="14"/>
      <c r="C19" s="14"/>
      <c r="D19" s="15"/>
      <c r="E19" s="36"/>
      <c r="F19" s="17">
        <f>SUM(F12:F17)</f>
        <v>0</v>
      </c>
      <c r="G19" s="9"/>
    </row>
    <row r="20" spans="1:7" ht="13.5" customHeight="1">
      <c r="D20" s="6"/>
      <c r="E20" s="11"/>
      <c r="F20" s="8"/>
      <c r="G20" s="9"/>
    </row>
    <row r="21" spans="1:7" ht="13.5" customHeight="1">
      <c r="A21" s="13" t="s">
        <v>4</v>
      </c>
      <c r="B21" s="14"/>
      <c r="C21" s="14"/>
      <c r="D21" s="15"/>
      <c r="E21" s="36"/>
      <c r="F21" s="18"/>
      <c r="G21" s="9"/>
    </row>
    <row r="22" spans="1:7" ht="13.5" customHeight="1">
      <c r="D22" s="6"/>
      <c r="E22" s="11"/>
      <c r="F22" s="8"/>
      <c r="G22" s="9"/>
    </row>
    <row r="23" spans="1:7" ht="13.5" customHeight="1">
      <c r="A23" s="10" t="s">
        <v>14</v>
      </c>
      <c r="C23" s="5" t="s">
        <v>32</v>
      </c>
      <c r="D23" s="6">
        <f>D12</f>
        <v>0</v>
      </c>
      <c r="E23" s="11">
        <v>0.13500000000000001</v>
      </c>
      <c r="F23" s="8">
        <f t="shared" ref="F23" si="1">MROUND(D23*E23,0.05)</f>
        <v>0</v>
      </c>
      <c r="G23" s="9">
        <v>1</v>
      </c>
    </row>
    <row r="24" spans="1:7" ht="13.5" customHeight="1">
      <c r="D24" s="6"/>
      <c r="E24" s="11"/>
      <c r="F24" s="8"/>
      <c r="G24" s="9"/>
    </row>
    <row r="25" spans="1:7" ht="13.5" customHeight="1">
      <c r="A25" s="13" t="s">
        <v>5</v>
      </c>
      <c r="B25" s="14"/>
      <c r="C25" s="14"/>
      <c r="D25" s="15"/>
      <c r="E25" s="36"/>
      <c r="F25" s="17">
        <f>SUM(F23)</f>
        <v>0</v>
      </c>
      <c r="G25" s="9"/>
    </row>
    <row r="26" spans="1:7" ht="13.5" customHeight="1">
      <c r="D26" s="6"/>
      <c r="E26" s="11"/>
      <c r="F26" s="8"/>
      <c r="G26" s="9"/>
    </row>
    <row r="27" spans="1:7" ht="13.5" customHeight="1">
      <c r="A27" s="13" t="s">
        <v>6</v>
      </c>
      <c r="B27" s="14"/>
      <c r="C27" s="14"/>
      <c r="D27" s="15"/>
      <c r="E27" s="36"/>
      <c r="F27" s="18"/>
      <c r="G27" s="9"/>
    </row>
    <row r="28" spans="1:7" ht="13.5" customHeight="1">
      <c r="D28" s="6"/>
      <c r="E28" s="11"/>
      <c r="F28" s="8"/>
      <c r="G28" s="5"/>
    </row>
    <row r="29" spans="1:7" ht="13.5" customHeight="1">
      <c r="A29" s="10" t="s">
        <v>10</v>
      </c>
      <c r="C29" s="5" t="s">
        <v>32</v>
      </c>
      <c r="D29" s="6">
        <f>SUM(D23:D23)</f>
        <v>0</v>
      </c>
      <c r="E29" s="11">
        <f>'2027 - rivakomfort '!E32</f>
        <v>8.9999999999999993E-3</v>
      </c>
      <c r="F29" s="8">
        <f t="shared" ref="F29:F30" si="2">MROUND(D29*E29,0.05)</f>
        <v>0</v>
      </c>
      <c r="G29" s="9">
        <v>1</v>
      </c>
    </row>
    <row r="30" spans="1:7" ht="13.5" customHeight="1">
      <c r="A30" s="12" t="str">
        <f>'2027 - rivakomfort '!A33</f>
        <v>Bundesabgabe zur Förderung erneuerbarer Energien</v>
      </c>
      <c r="C30" s="5" t="s">
        <v>32</v>
      </c>
      <c r="D30" s="6">
        <f>D12</f>
        <v>0</v>
      </c>
      <c r="E30" s="11">
        <f>'2027 - rivakomfort '!E33</f>
        <v>2.3E-2</v>
      </c>
      <c r="F30" s="8">
        <f t="shared" si="2"/>
        <v>0</v>
      </c>
      <c r="G30" s="9">
        <v>1</v>
      </c>
    </row>
    <row r="31" spans="1:7" ht="13.5" customHeight="1">
      <c r="C31" s="9"/>
      <c r="E31" s="37"/>
      <c r="F31" s="8"/>
    </row>
    <row r="32" spans="1:7" ht="13.5" customHeight="1">
      <c r="A32" s="13" t="s">
        <v>9</v>
      </c>
      <c r="B32" s="14"/>
      <c r="C32" s="14"/>
      <c r="D32" s="14"/>
      <c r="E32" s="38"/>
      <c r="F32" s="17">
        <f>SUM(F29:F30)</f>
        <v>0</v>
      </c>
    </row>
    <row r="33" spans="1:6" ht="13.5" customHeight="1">
      <c r="E33" s="37"/>
      <c r="F33" s="8"/>
    </row>
    <row r="34" spans="1:6" ht="13.5" customHeight="1">
      <c r="A34" s="10" t="s">
        <v>7</v>
      </c>
      <c r="E34" s="37"/>
      <c r="F34" s="8">
        <f>SUM(F19+F25+F32)</f>
        <v>0</v>
      </c>
    </row>
    <row r="35" spans="1:6" ht="13.5" customHeight="1">
      <c r="A35" s="3" t="s">
        <v>23</v>
      </c>
      <c r="B35" s="4"/>
      <c r="E35" s="37"/>
      <c r="F35" s="8">
        <f>MROUND(F34*8.1%,0.05)</f>
        <v>0</v>
      </c>
    </row>
    <row r="36" spans="1:6" ht="13.5" customHeight="1">
      <c r="E36" s="37"/>
      <c r="F36" s="8"/>
    </row>
    <row r="37" spans="1:6" ht="13.5" customHeight="1">
      <c r="A37" s="13" t="s">
        <v>8</v>
      </c>
      <c r="B37" s="14"/>
      <c r="C37" s="14"/>
      <c r="D37" s="14"/>
      <c r="E37" s="38"/>
      <c r="F37" s="17">
        <f>F34+F35</f>
        <v>0</v>
      </c>
    </row>
    <row r="38" spans="1:6" ht="13.5" customHeight="1"/>
    <row r="39" spans="1:6" ht="12.75" customHeight="1"/>
    <row r="40" spans="1:6" ht="12.75" customHeight="1"/>
    <row r="41" spans="1:6" ht="12.75" customHeight="1"/>
    <row r="42" spans="1:6" ht="12.75" customHeight="1"/>
    <row r="43" spans="1:6" ht="12.75" customHeight="1"/>
    <row r="44" spans="1:6" ht="12.75" customHeight="1"/>
    <row r="45" spans="1:6" ht="12.75" customHeight="1"/>
    <row r="46" spans="1:6" ht="12.75" customHeight="1"/>
    <row r="47" spans="1:6" ht="12.75" customHeight="1"/>
    <row r="48" spans="1:6" ht="12.75" customHeight="1"/>
    <row r="49" s="10" customFormat="1" ht="12.75" customHeight="1"/>
    <row r="50" s="10" customFormat="1" ht="12.75" customHeight="1"/>
    <row r="51" s="10" customFormat="1" ht="12.75" customHeight="1"/>
    <row r="52" s="10" customFormat="1" ht="12.75" customHeight="1"/>
    <row r="53" s="10" customFormat="1" ht="12.75" customHeight="1"/>
    <row r="54" s="10" customFormat="1" ht="12.75" customHeight="1"/>
    <row r="55" s="10" customFormat="1" ht="12.75" customHeight="1"/>
    <row r="56" s="10" customFormat="1" ht="12.75" customHeight="1"/>
    <row r="57" s="10" customFormat="1" ht="12.75" customHeight="1"/>
    <row r="58" s="10" customFormat="1" ht="12.75" customHeight="1"/>
    <row r="59" s="10" customFormat="1" ht="12.75" customHeight="1"/>
    <row r="60" s="10" customFormat="1" ht="12.75" customHeight="1"/>
    <row r="61" s="10" customFormat="1" ht="12.75" customHeight="1"/>
    <row r="62" s="10" customFormat="1" ht="12.75" customHeight="1"/>
    <row r="63" s="10" customFormat="1" ht="12.75" customHeight="1"/>
    <row r="64" s="10" customFormat="1" ht="12.75" customHeight="1"/>
    <row r="65" s="10" customFormat="1" ht="12.75" customHeight="1"/>
    <row r="66" s="10" customFormat="1" ht="12.75" customHeight="1"/>
    <row r="67" s="10" customFormat="1" ht="12.75" customHeight="1"/>
    <row r="68" s="10" customFormat="1" ht="12.75" customHeight="1"/>
    <row r="69" s="10" customFormat="1" ht="12.75" customHeight="1"/>
    <row r="70" s="10" customFormat="1" ht="12.75" customHeight="1"/>
    <row r="71" s="10" customFormat="1" ht="12.75" customHeight="1"/>
    <row r="72" s="10" customFormat="1" ht="12.75" customHeight="1"/>
    <row r="73" s="10" customFormat="1" ht="12.75" customHeight="1"/>
    <row r="74" s="10" customFormat="1" ht="12.75" customHeight="1"/>
    <row r="75" s="10" customFormat="1" ht="12.75" customHeight="1"/>
    <row r="76" s="10" customFormat="1" ht="12.75" customHeight="1"/>
    <row r="77" s="10" customFormat="1" ht="12.75" customHeight="1"/>
    <row r="78" s="10" customFormat="1" ht="12.75" customHeight="1"/>
    <row r="79" s="10" customFormat="1" ht="12.75" customHeight="1"/>
    <row r="80" s="10" customFormat="1" ht="12.75" customHeight="1"/>
    <row r="81" s="10" customFormat="1" ht="12.75" customHeight="1"/>
    <row r="82" s="10" customFormat="1" ht="12.75" customHeight="1"/>
    <row r="83" s="10" customFormat="1" ht="12.75" customHeight="1"/>
    <row r="84" s="10" customFormat="1" ht="12.75" customHeight="1"/>
    <row r="85" s="10" customFormat="1" ht="12.75" customHeight="1"/>
    <row r="86" s="10" customFormat="1" ht="12.75" customHeight="1"/>
    <row r="87" s="10" customFormat="1" ht="12.75" customHeight="1"/>
    <row r="88" s="10" customFormat="1" ht="12.75" customHeight="1"/>
    <row r="89" s="10" customFormat="1" ht="12.75" customHeight="1"/>
    <row r="90" s="10" customFormat="1" ht="12.75" customHeight="1"/>
    <row r="91" s="10" customFormat="1" ht="12.75" customHeight="1"/>
    <row r="92" s="10" customFormat="1" ht="12.75" customHeight="1"/>
    <row r="93" s="10" customFormat="1" ht="12.75" customHeight="1"/>
    <row r="94" s="10" customFormat="1" ht="12.75" customHeight="1"/>
    <row r="95" s="10" customFormat="1" ht="12.75" customHeight="1"/>
    <row r="96" s="10" customFormat="1" ht="12.75" customHeight="1"/>
    <row r="97" s="10" customFormat="1" ht="12.75" customHeight="1"/>
    <row r="98" s="10" customFormat="1" ht="12.75" customHeight="1"/>
    <row r="99" s="10" customFormat="1" ht="12.75" customHeight="1"/>
    <row r="100" s="10" customFormat="1" ht="12.75" customHeight="1"/>
    <row r="101" s="10" customFormat="1" ht="12.75" customHeight="1"/>
    <row r="102" s="10" customFormat="1" ht="12.75" customHeight="1"/>
    <row r="103" s="10" customFormat="1" ht="12.75" customHeight="1"/>
    <row r="104" s="10" customFormat="1" ht="12.75" customHeight="1"/>
    <row r="105" s="10" customFormat="1" ht="12.75" customHeight="1"/>
    <row r="106" s="10" customFormat="1" ht="12.75" customHeight="1"/>
    <row r="107" s="10" customFormat="1" ht="12.75" customHeight="1"/>
    <row r="108" s="10" customFormat="1" ht="12.75" customHeight="1"/>
    <row r="109" s="10" customFormat="1" ht="12.75" customHeight="1"/>
    <row r="110" s="10" customFormat="1" ht="12.75" customHeight="1"/>
    <row r="111" s="10" customFormat="1" ht="12.75" customHeight="1"/>
    <row r="112" s="10" customFormat="1" ht="12.75" customHeight="1"/>
    <row r="113" s="10" customFormat="1" ht="12.75" customHeight="1"/>
    <row r="114" s="10" customFormat="1" ht="12.75" customHeight="1"/>
    <row r="115" s="10" customFormat="1" ht="12.75" customHeight="1"/>
    <row r="116" s="10" customFormat="1" ht="12.75" customHeight="1"/>
    <row r="117" s="10" customFormat="1" ht="12.75" customHeight="1"/>
    <row r="118" s="10" customFormat="1" ht="12.75" customHeight="1"/>
    <row r="119" s="10" customFormat="1" ht="12.75" customHeight="1"/>
    <row r="120" s="10" customFormat="1" ht="12.75" customHeight="1"/>
    <row r="121" s="10" customFormat="1" ht="12.75" customHeight="1"/>
    <row r="122" s="10" customFormat="1" ht="12.75" customHeight="1"/>
    <row r="123" s="10" customFormat="1" ht="12.75" customHeight="1"/>
    <row r="124" s="10" customFormat="1" ht="12.75" customHeight="1"/>
    <row r="125" s="10" customFormat="1" ht="12.75" customHeight="1"/>
    <row r="126" s="10" customFormat="1" ht="12.75" customHeight="1"/>
    <row r="127" s="10" customFormat="1" ht="12.75" customHeight="1"/>
    <row r="128" s="10" customFormat="1" ht="12.75" customHeight="1"/>
    <row r="129" s="10" customFormat="1" ht="12.75" customHeight="1"/>
    <row r="130" s="10" customFormat="1" ht="12.75" customHeight="1"/>
    <row r="131" s="10" customFormat="1" ht="12.75" customHeight="1"/>
    <row r="132" s="10" customFormat="1" ht="12.75" customHeight="1"/>
    <row r="133" s="10" customFormat="1" ht="12.75" customHeight="1"/>
    <row r="134" s="10" customFormat="1" ht="12.75" customHeight="1"/>
    <row r="135" s="10" customFormat="1" ht="12.75" customHeight="1"/>
    <row r="136" s="10" customFormat="1" ht="12.75" customHeight="1"/>
    <row r="137" s="10" customFormat="1" ht="12.75" customHeight="1"/>
    <row r="138" s="10" customFormat="1" ht="12.75" customHeight="1"/>
    <row r="139" s="10" customFormat="1" ht="12.75" customHeight="1"/>
    <row r="140" s="10" customFormat="1" ht="12.75" customHeight="1"/>
    <row r="141" s="10" customFormat="1" ht="12.75" customHeight="1"/>
    <row r="142" s="10" customFormat="1" ht="12.75" customHeight="1"/>
    <row r="143" s="10" customFormat="1" ht="12.75" customHeight="1"/>
    <row r="144" s="10" customFormat="1" ht="12.75" customHeight="1"/>
    <row r="145" s="10" customFormat="1" ht="12.75" customHeight="1"/>
    <row r="146" s="10" customFormat="1" ht="12.75" customHeight="1"/>
    <row r="147" s="10" customFormat="1" ht="12.75" customHeight="1"/>
    <row r="148" s="10" customFormat="1" ht="12.75" customHeight="1"/>
    <row r="149" s="10" customFormat="1" ht="12.75" customHeight="1"/>
    <row r="150" s="10" customFormat="1" ht="12.75" customHeight="1"/>
    <row r="151" s="10" customFormat="1" ht="12.75" customHeight="1"/>
    <row r="152" s="10" customFormat="1" ht="12.75" customHeight="1"/>
    <row r="153" s="10" customFormat="1" ht="12.75" customHeight="1"/>
    <row r="154" s="10" customFormat="1" ht="12.75" customHeight="1"/>
    <row r="155" s="10" customFormat="1" ht="12.75" customHeight="1"/>
    <row r="156" s="10" customFormat="1" ht="12.75" customHeight="1"/>
    <row r="157" s="10" customFormat="1" ht="12.75" customHeight="1"/>
    <row r="158" s="10" customFormat="1" ht="12.75" customHeight="1"/>
    <row r="159" s="10" customFormat="1" ht="12.75" customHeight="1"/>
    <row r="160" s="10" customFormat="1" ht="12.75" customHeight="1"/>
    <row r="161" s="10" customFormat="1" ht="12.75" customHeight="1"/>
    <row r="162" s="10" customFormat="1" ht="12.75" customHeight="1"/>
    <row r="163" s="10" customFormat="1" ht="12.75" customHeight="1"/>
    <row r="164" s="10" customFormat="1" ht="12.75" customHeight="1"/>
    <row r="165" s="10" customFormat="1" ht="12.75" customHeight="1"/>
    <row r="166" s="10" customFormat="1" ht="12.75" customHeight="1"/>
    <row r="167" s="10" customFormat="1" ht="12.75" customHeight="1"/>
    <row r="168" s="10" customFormat="1" ht="12.75" customHeight="1"/>
    <row r="169" s="10" customFormat="1" ht="12.75" customHeight="1"/>
    <row r="170" s="10" customFormat="1" ht="12.75" customHeight="1"/>
    <row r="171" s="10" customFormat="1" ht="12.75" customHeight="1"/>
    <row r="172" s="10" customFormat="1" ht="12.75" customHeight="1"/>
    <row r="173" s="10" customFormat="1" ht="12.75" customHeight="1"/>
    <row r="174" s="10" customFormat="1" ht="12.75" customHeight="1"/>
    <row r="175" s="10" customFormat="1" ht="12.75" customHeight="1"/>
    <row r="176" s="10" customFormat="1" ht="12.75" customHeight="1"/>
    <row r="177" s="10" customFormat="1" ht="12.75" customHeight="1"/>
    <row r="178" s="10" customFormat="1" ht="12.75" customHeight="1"/>
    <row r="179" s="10" customFormat="1" ht="12.75" customHeight="1"/>
    <row r="180" s="10" customFormat="1" ht="12.75" customHeight="1"/>
    <row r="181" s="10" customFormat="1" ht="12.75" customHeight="1"/>
    <row r="182" s="10" customFormat="1" ht="12.75" customHeight="1"/>
    <row r="183" s="10" customFormat="1" ht="12.75" customHeight="1"/>
    <row r="184" s="10" customFormat="1" ht="12.75" customHeight="1"/>
    <row r="185" s="10" customFormat="1" ht="12.75" customHeight="1"/>
    <row r="186" s="10" customFormat="1" ht="12.75" customHeight="1"/>
    <row r="187" s="10" customFormat="1" ht="12.75" customHeight="1"/>
    <row r="188" s="10" customFormat="1" ht="12.75" customHeight="1"/>
    <row r="189" s="10" customFormat="1" ht="12.75" customHeight="1"/>
    <row r="190" s="10" customFormat="1" ht="12.75" customHeight="1"/>
  </sheetData>
  <sheetProtection algorithmName="SHA-512" hashValue="q+WG93oQUx8PnFM9No1GL13PMw8BslB7D8PF7erVHJJdfKO6LHgx32gcRzBsz5SF32Uoond2cRqFszj3PNesJQ==" saltValue="HaWIpvMpo381CHlF6/8gyA==" spinCount="100000" sheet="1" objects="1" scenarios="1"/>
  <mergeCells count="5">
    <mergeCell ref="A35:B35"/>
    <mergeCell ref="A5:G5"/>
    <mergeCell ref="A13:B13"/>
    <mergeCell ref="A14:B14"/>
    <mergeCell ref="B1:G1"/>
  </mergeCells>
  <pageMargins left="0.59055118110236227" right="0.31496062992125984" top="0.78740157480314965" bottom="0.98425196850393704" header="0.39370078740157483" footer="3.937007874015748E-2"/>
  <pageSetup paperSize="9" scale="89" orientation="portrait" r:id="rId1"/>
  <headerFooter scaleWithDoc="0">
    <oddHeader>&amp;R&amp;G</oddHeader>
    <oddFooter>&amp;C&amp;B</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H191"/>
  <sheetViews>
    <sheetView view="pageLayout" zoomScaleNormal="100" workbookViewId="0">
      <selection activeCell="D12" sqref="D12"/>
    </sheetView>
  </sheetViews>
  <sheetFormatPr baseColWidth="10" defaultColWidth="9.140625" defaultRowHeight="12.75"/>
  <cols>
    <col min="1" max="1" width="16.28515625" style="10" customWidth="1"/>
    <col min="2" max="2" width="26.5703125" style="10" customWidth="1"/>
    <col min="3" max="4" width="10.85546875" style="10" customWidth="1"/>
    <col min="5" max="5" width="11.85546875" style="10" customWidth="1"/>
    <col min="6" max="6" width="13.5703125" style="10" bestFit="1" customWidth="1"/>
    <col min="7" max="7" width="6.85546875" style="10" customWidth="1"/>
    <col min="8" max="16384" width="9.140625" style="10"/>
  </cols>
  <sheetData>
    <row r="1" spans="1:8" s="23" customFormat="1" ht="45" customHeight="1">
      <c r="A1" s="21" t="s">
        <v>28</v>
      </c>
      <c r="B1" s="22" t="s">
        <v>27</v>
      </c>
      <c r="C1" s="22"/>
      <c r="D1" s="22"/>
      <c r="E1" s="22"/>
      <c r="F1" s="22"/>
      <c r="G1" s="22"/>
      <c r="H1" s="24"/>
    </row>
    <row r="2" spans="1:8" s="23" customFormat="1" ht="15" customHeight="1">
      <c r="F2" s="24"/>
    </row>
    <row r="3" spans="1:8" s="23" customFormat="1" ht="15" customHeight="1">
      <c r="F3" s="24"/>
    </row>
    <row r="4" spans="1:8" s="23" customFormat="1" ht="15" customHeight="1">
      <c r="F4" s="24"/>
    </row>
    <row r="5" spans="1:8" ht="15" customHeight="1">
      <c r="A5" s="25" t="str">
        <f>'2027 - rivakomfort '!A5</f>
        <v>Kostenzusammenstellung Strom 2027</v>
      </c>
      <c r="B5" s="25"/>
      <c r="C5" s="25"/>
      <c r="D5" s="25"/>
      <c r="E5" s="25"/>
      <c r="F5" s="25"/>
    </row>
    <row r="6" spans="1:8" ht="15" customHeight="1">
      <c r="A6" s="26" t="s">
        <v>24</v>
      </c>
      <c r="B6" s="27"/>
      <c r="C6" s="28"/>
    </row>
    <row r="7" spans="1:8" ht="15" customHeight="1">
      <c r="C7" s="28"/>
    </row>
    <row r="8" spans="1:8" ht="13.5" customHeight="1">
      <c r="A8" s="29" t="s">
        <v>0</v>
      </c>
      <c r="B8" s="29"/>
      <c r="C8" s="29"/>
      <c r="D8" s="29" t="s">
        <v>2</v>
      </c>
      <c r="E8" s="30" t="s">
        <v>32</v>
      </c>
      <c r="F8" s="29" t="s">
        <v>18</v>
      </c>
      <c r="G8" s="29" t="s">
        <v>19</v>
      </c>
    </row>
    <row r="9" spans="1:8" ht="13.5" customHeight="1">
      <c r="C9" s="31"/>
      <c r="D9" s="31"/>
      <c r="E9" s="31"/>
      <c r="F9" s="31"/>
    </row>
    <row r="10" spans="1:8" ht="13.5" customHeight="1">
      <c r="A10" s="13" t="s">
        <v>1</v>
      </c>
      <c r="B10" s="32"/>
      <c r="C10" s="33"/>
      <c r="D10" s="14"/>
      <c r="E10" s="14"/>
      <c r="F10" s="34"/>
    </row>
    <row r="11" spans="1:8" ht="13.5" customHeight="1"/>
    <row r="12" spans="1:8" ht="13.5" customHeight="1">
      <c r="A12" s="10" t="s">
        <v>13</v>
      </c>
      <c r="C12" s="5" t="s">
        <v>32</v>
      </c>
      <c r="D12" s="2"/>
      <c r="E12" s="11">
        <f>'2027 - rivakomfort '!E12</f>
        <v>0.122</v>
      </c>
      <c r="F12" s="8">
        <f>MROUND(D12*E12,0.05)</f>
        <v>0</v>
      </c>
      <c r="G12" s="9">
        <v>1</v>
      </c>
    </row>
    <row r="13" spans="1:8" ht="13.5" customHeight="1">
      <c r="A13" s="3" t="s">
        <v>30</v>
      </c>
      <c r="B13" s="4"/>
      <c r="C13" s="5" t="s">
        <v>42</v>
      </c>
      <c r="D13" s="2"/>
      <c r="E13" s="7">
        <f>'2027 - rivakomfort '!E13</f>
        <v>10</v>
      </c>
      <c r="F13" s="8">
        <f t="shared" ref="F13:F18" si="0">MROUND(D13*E13,0.05)</f>
        <v>0</v>
      </c>
      <c r="G13" s="9">
        <v>1</v>
      </c>
    </row>
    <row r="14" spans="1:8" ht="13.5" customHeight="1">
      <c r="A14" s="3" t="s">
        <v>31</v>
      </c>
      <c r="B14" s="4"/>
      <c r="C14" s="5" t="s">
        <v>42</v>
      </c>
      <c r="D14" s="6">
        <f>D13</f>
        <v>0</v>
      </c>
      <c r="E14" s="7">
        <v>8</v>
      </c>
      <c r="F14" s="8">
        <f t="shared" si="0"/>
        <v>0</v>
      </c>
      <c r="G14" s="9">
        <v>1</v>
      </c>
    </row>
    <row r="15" spans="1:8" ht="13.5" customHeight="1">
      <c r="A15" s="10" t="s">
        <v>16</v>
      </c>
      <c r="C15" s="5" t="s">
        <v>32</v>
      </c>
      <c r="D15" s="6">
        <f>D12</f>
        <v>0</v>
      </c>
      <c r="E15" s="11">
        <v>0.15</v>
      </c>
      <c r="F15" s="8">
        <f t="shared" si="0"/>
        <v>0</v>
      </c>
      <c r="G15" s="9">
        <v>1</v>
      </c>
    </row>
    <row r="16" spans="1:8" ht="13.5" customHeight="1">
      <c r="A16" s="12" t="s">
        <v>22</v>
      </c>
      <c r="C16" s="5" t="s">
        <v>32</v>
      </c>
      <c r="D16" s="6">
        <f>D12</f>
        <v>0</v>
      </c>
      <c r="E16" s="11">
        <f>'2027 - rivakomfort '!E16</f>
        <v>1.6999999999999999E-3</v>
      </c>
      <c r="F16" s="8">
        <f t="shared" si="0"/>
        <v>0</v>
      </c>
      <c r="G16" s="9">
        <v>1</v>
      </c>
    </row>
    <row r="17" spans="1:7" ht="13.5" customHeight="1">
      <c r="A17" s="10" t="s">
        <v>33</v>
      </c>
      <c r="C17" s="5" t="s">
        <v>32</v>
      </c>
      <c r="D17" s="6">
        <f>D12</f>
        <v>0</v>
      </c>
      <c r="E17" s="11">
        <f>'2027 - rivakomfort '!E17</f>
        <v>1.9E-3</v>
      </c>
      <c r="F17" s="8">
        <f t="shared" si="0"/>
        <v>0</v>
      </c>
      <c r="G17" s="9">
        <v>1</v>
      </c>
    </row>
    <row r="18" spans="1:7" ht="13.5" customHeight="1">
      <c r="A18" s="10" t="s">
        <v>34</v>
      </c>
      <c r="C18" s="5" t="s">
        <v>32</v>
      </c>
      <c r="D18" s="6">
        <f>D12</f>
        <v>0</v>
      </c>
      <c r="E18" s="11">
        <f>'2027 - rivakomfort '!E18</f>
        <v>1.9E-3</v>
      </c>
      <c r="F18" s="8">
        <f t="shared" si="0"/>
        <v>0</v>
      </c>
      <c r="G18" s="9">
        <v>1</v>
      </c>
    </row>
    <row r="19" spans="1:7" ht="13.5" customHeight="1">
      <c r="D19" s="6"/>
      <c r="E19" s="7"/>
      <c r="F19" s="8"/>
      <c r="G19" s="9"/>
    </row>
    <row r="20" spans="1:7" ht="13.5" customHeight="1">
      <c r="A20" s="13" t="s">
        <v>3</v>
      </c>
      <c r="B20" s="14"/>
      <c r="C20" s="14"/>
      <c r="D20" s="15"/>
      <c r="E20" s="16"/>
      <c r="F20" s="17">
        <f>SUM(F12:F18)</f>
        <v>0</v>
      </c>
      <c r="G20" s="9"/>
    </row>
    <row r="21" spans="1:7" ht="13.5" customHeight="1">
      <c r="D21" s="6"/>
      <c r="E21" s="7"/>
      <c r="F21" s="8"/>
      <c r="G21" s="9"/>
    </row>
    <row r="22" spans="1:7" ht="13.5" customHeight="1">
      <c r="A22" s="13" t="s">
        <v>4</v>
      </c>
      <c r="B22" s="14"/>
      <c r="C22" s="14"/>
      <c r="D22" s="15"/>
      <c r="E22" s="16"/>
      <c r="F22" s="18"/>
      <c r="G22" s="9"/>
    </row>
    <row r="23" spans="1:7" ht="13.5" customHeight="1">
      <c r="D23" s="6"/>
      <c r="E23" s="7"/>
      <c r="F23" s="8"/>
      <c r="G23" s="9"/>
    </row>
    <row r="24" spans="1:7" ht="13.5" customHeight="1">
      <c r="A24" s="10" t="s">
        <v>13</v>
      </c>
      <c r="C24" s="5" t="s">
        <v>32</v>
      </c>
      <c r="D24" s="6">
        <f>D12</f>
        <v>0</v>
      </c>
      <c r="E24" s="11">
        <f>'2027 - rivakomfort '!E24</f>
        <v>0.13500000000000001</v>
      </c>
      <c r="F24" s="8">
        <f t="shared" ref="F24" si="1">MROUND(D24*E24,0.05)</f>
        <v>0</v>
      </c>
      <c r="G24" s="9">
        <v>1</v>
      </c>
    </row>
    <row r="25" spans="1:7" ht="13.5" customHeight="1">
      <c r="C25" s="9"/>
      <c r="D25" s="6"/>
      <c r="E25" s="7"/>
      <c r="F25" s="8"/>
      <c r="G25" s="9"/>
    </row>
    <row r="26" spans="1:7" ht="13.5" customHeight="1">
      <c r="A26" s="13" t="s">
        <v>5</v>
      </c>
      <c r="B26" s="14"/>
      <c r="C26" s="19"/>
      <c r="D26" s="15"/>
      <c r="E26" s="16"/>
      <c r="F26" s="17">
        <f>SUM(F24:F24)</f>
        <v>0</v>
      </c>
      <c r="G26" s="9"/>
    </row>
    <row r="27" spans="1:7" ht="13.5" customHeight="1">
      <c r="C27" s="9"/>
      <c r="D27" s="6"/>
      <c r="E27" s="7"/>
      <c r="F27" s="8"/>
      <c r="G27" s="9"/>
    </row>
    <row r="28" spans="1:7" ht="13.5" customHeight="1">
      <c r="A28" s="13" t="s">
        <v>6</v>
      </c>
      <c r="B28" s="14"/>
      <c r="C28" s="19"/>
      <c r="D28" s="15"/>
      <c r="E28" s="16"/>
      <c r="F28" s="18"/>
      <c r="G28" s="9"/>
    </row>
    <row r="29" spans="1:7" ht="13.5" customHeight="1">
      <c r="C29" s="9"/>
      <c r="D29" s="6"/>
      <c r="E29" s="7"/>
      <c r="F29" s="8"/>
      <c r="G29" s="9"/>
    </row>
    <row r="30" spans="1:7" ht="13.5" customHeight="1">
      <c r="A30" s="10" t="s">
        <v>10</v>
      </c>
      <c r="C30" s="5" t="s">
        <v>32</v>
      </c>
      <c r="D30" s="6">
        <f>D12</f>
        <v>0</v>
      </c>
      <c r="E30" s="11">
        <f>'2027 - rivakomfort '!E32</f>
        <v>8.9999999999999993E-3</v>
      </c>
      <c r="F30" s="8">
        <f t="shared" ref="F30:F31" si="2">MROUND(D30*E30,0.05)</f>
        <v>0</v>
      </c>
      <c r="G30" s="9">
        <v>1</v>
      </c>
    </row>
    <row r="31" spans="1:7" ht="13.5" customHeight="1">
      <c r="A31" s="12" t="str">
        <f>'2027 - rivakomfort '!A33</f>
        <v>Bundesabgabe zur Förderung erneuerbarer Energien</v>
      </c>
      <c r="C31" s="5" t="s">
        <v>32</v>
      </c>
      <c r="D31" s="6">
        <f>D12</f>
        <v>0</v>
      </c>
      <c r="E31" s="11">
        <f>'2027 - rivakomfort '!E33</f>
        <v>2.3E-2</v>
      </c>
      <c r="F31" s="8">
        <f t="shared" si="2"/>
        <v>0</v>
      </c>
      <c r="G31" s="9">
        <v>1</v>
      </c>
    </row>
    <row r="32" spans="1:7" ht="13.5" customHeight="1">
      <c r="E32" s="20"/>
      <c r="F32" s="8"/>
    </row>
    <row r="33" spans="1:6" ht="13.5" customHeight="1">
      <c r="A33" s="13" t="s">
        <v>9</v>
      </c>
      <c r="B33" s="14"/>
      <c r="C33" s="14"/>
      <c r="D33" s="14"/>
      <c r="E33" s="14"/>
      <c r="F33" s="17">
        <f>SUM(F30:F31)</f>
        <v>0</v>
      </c>
    </row>
    <row r="34" spans="1:6" ht="13.5" customHeight="1">
      <c r="F34" s="8"/>
    </row>
    <row r="35" spans="1:6" ht="13.5" customHeight="1">
      <c r="A35" s="10" t="s">
        <v>7</v>
      </c>
      <c r="F35" s="8">
        <f>SUM(F20+F26+F33)</f>
        <v>0</v>
      </c>
    </row>
    <row r="36" spans="1:6" ht="13.5" customHeight="1">
      <c r="A36" s="3" t="s">
        <v>23</v>
      </c>
      <c r="B36" s="4"/>
      <c r="F36" s="8">
        <f>MROUND(F35*8.1%,0.05)</f>
        <v>0</v>
      </c>
    </row>
    <row r="37" spans="1:6" ht="13.5" customHeight="1">
      <c r="F37" s="8"/>
    </row>
    <row r="38" spans="1:6" ht="13.5" customHeight="1">
      <c r="A38" s="13" t="s">
        <v>8</v>
      </c>
      <c r="B38" s="14"/>
      <c r="C38" s="14"/>
      <c r="D38" s="14"/>
      <c r="E38" s="14"/>
      <c r="F38" s="17">
        <f>F35+F36</f>
        <v>0</v>
      </c>
    </row>
    <row r="39" spans="1:6" ht="13.5" customHeight="1"/>
    <row r="40" spans="1:6" ht="12.75" customHeight="1"/>
    <row r="41" spans="1:6" ht="12.75" customHeight="1"/>
    <row r="42" spans="1:6" ht="12.75" customHeight="1"/>
    <row r="43" spans="1:6" ht="12.75" customHeight="1"/>
    <row r="44" spans="1:6" ht="12.75" customHeight="1"/>
    <row r="45" spans="1:6" ht="12.75" customHeight="1"/>
    <row r="46" spans="1:6" ht="12.75" customHeight="1"/>
    <row r="47" spans="1:6" ht="12.75" customHeight="1"/>
    <row r="48" spans="1:6" ht="12.75" customHeight="1"/>
    <row r="49" s="10" customFormat="1" ht="12.75" customHeight="1"/>
    <row r="50" s="10" customFormat="1" ht="12.75" customHeight="1"/>
    <row r="51" s="10" customFormat="1" ht="12.75" customHeight="1"/>
    <row r="52" s="10" customFormat="1" ht="12.75" customHeight="1"/>
    <row r="53" s="10" customFormat="1" ht="12.75" customHeight="1"/>
    <row r="54" s="10" customFormat="1" ht="12.75" customHeight="1"/>
    <row r="55" s="10" customFormat="1" ht="12.75" customHeight="1"/>
    <row r="56" s="10" customFormat="1" ht="12.75" customHeight="1"/>
    <row r="57" s="10" customFormat="1" ht="12.75" customHeight="1"/>
    <row r="58" s="10" customFormat="1" ht="12.75" customHeight="1"/>
    <row r="59" s="10" customFormat="1" ht="12.75" customHeight="1"/>
    <row r="60" s="10" customFormat="1" ht="12.75" customHeight="1"/>
    <row r="61" s="10" customFormat="1" ht="12.75" customHeight="1"/>
    <row r="62" s="10" customFormat="1" ht="12.75" customHeight="1"/>
    <row r="63" s="10" customFormat="1" ht="12.75" customHeight="1"/>
    <row r="64" s="10" customFormat="1" ht="12.75" customHeight="1"/>
    <row r="65" s="10" customFormat="1" ht="12.75" customHeight="1"/>
    <row r="66" s="10" customFormat="1" ht="12.75" customHeight="1"/>
    <row r="67" s="10" customFormat="1" ht="12.75" customHeight="1"/>
    <row r="68" s="10" customFormat="1" ht="12.75" customHeight="1"/>
    <row r="69" s="10" customFormat="1" ht="12.75" customHeight="1"/>
    <row r="70" s="10" customFormat="1" ht="12.75" customHeight="1"/>
    <row r="71" s="10" customFormat="1" ht="12.75" customHeight="1"/>
    <row r="72" s="10" customFormat="1" ht="12.75" customHeight="1"/>
    <row r="73" s="10" customFormat="1" ht="12.75" customHeight="1"/>
    <row r="74" s="10" customFormat="1" ht="12.75" customHeight="1"/>
    <row r="75" s="10" customFormat="1" ht="12.75" customHeight="1"/>
    <row r="76" s="10" customFormat="1" ht="12.75" customHeight="1"/>
    <row r="77" s="10" customFormat="1" ht="12.75" customHeight="1"/>
    <row r="78" s="10" customFormat="1" ht="12.75" customHeight="1"/>
    <row r="79" s="10" customFormat="1" ht="12.75" customHeight="1"/>
    <row r="80" s="10" customFormat="1" ht="12.75" customHeight="1"/>
    <row r="81" s="10" customFormat="1" ht="12.75" customHeight="1"/>
    <row r="82" s="10" customFormat="1" ht="12.75" customHeight="1"/>
    <row r="83" s="10" customFormat="1" ht="12.75" customHeight="1"/>
    <row r="84" s="10" customFormat="1" ht="12.75" customHeight="1"/>
    <row r="85" s="10" customFormat="1" ht="12.75" customHeight="1"/>
    <row r="86" s="10" customFormat="1" ht="12.75" customHeight="1"/>
    <row r="87" s="10" customFormat="1" ht="12.75" customHeight="1"/>
    <row r="88" s="10" customFormat="1" ht="12.75" customHeight="1"/>
    <row r="89" s="10" customFormat="1" ht="12.75" customHeight="1"/>
    <row r="90" s="10" customFormat="1" ht="12.75" customHeight="1"/>
    <row r="91" s="10" customFormat="1" ht="12.75" customHeight="1"/>
    <row r="92" s="10" customFormat="1" ht="12.75" customHeight="1"/>
    <row r="93" s="10" customFormat="1" ht="12.75" customHeight="1"/>
    <row r="94" s="10" customFormat="1" ht="12.75" customHeight="1"/>
    <row r="95" s="10" customFormat="1" ht="12.75" customHeight="1"/>
    <row r="96" s="10" customFormat="1" ht="12.75" customHeight="1"/>
    <row r="97" s="10" customFormat="1" ht="12.75" customHeight="1"/>
    <row r="98" s="10" customFormat="1" ht="12.75" customHeight="1"/>
    <row r="99" s="10" customFormat="1" ht="12.75" customHeight="1"/>
    <row r="100" s="10" customFormat="1" ht="12.75" customHeight="1"/>
    <row r="101" s="10" customFormat="1" ht="12.75" customHeight="1"/>
    <row r="102" s="10" customFormat="1" ht="12.75" customHeight="1"/>
    <row r="103" s="10" customFormat="1" ht="12.75" customHeight="1"/>
    <row r="104" s="10" customFormat="1" ht="12.75" customHeight="1"/>
    <row r="105" s="10" customFormat="1" ht="12.75" customHeight="1"/>
    <row r="106" s="10" customFormat="1" ht="12.75" customHeight="1"/>
    <row r="107" s="10" customFormat="1" ht="12.75" customHeight="1"/>
    <row r="108" s="10" customFormat="1" ht="12.75" customHeight="1"/>
    <row r="109" s="10" customFormat="1" ht="12.75" customHeight="1"/>
    <row r="110" s="10" customFormat="1" ht="12.75" customHeight="1"/>
    <row r="111" s="10" customFormat="1" ht="12.75" customHeight="1"/>
    <row r="112" s="10" customFormat="1" ht="12.75" customHeight="1"/>
    <row r="113" s="10" customFormat="1" ht="12.75" customHeight="1"/>
    <row r="114" s="10" customFormat="1" ht="12.75" customHeight="1"/>
    <row r="115" s="10" customFormat="1" ht="12.75" customHeight="1"/>
    <row r="116" s="10" customFormat="1" ht="12.75" customHeight="1"/>
    <row r="117" s="10" customFormat="1" ht="12.75" customHeight="1"/>
    <row r="118" s="10" customFormat="1" ht="12.75" customHeight="1"/>
    <row r="119" s="10" customFormat="1" ht="12.75" customHeight="1"/>
    <row r="120" s="10" customFormat="1" ht="12.75" customHeight="1"/>
    <row r="121" s="10" customFormat="1" ht="12.75" customHeight="1"/>
    <row r="122" s="10" customFormat="1" ht="12.75" customHeight="1"/>
    <row r="123" s="10" customFormat="1" ht="12.75" customHeight="1"/>
    <row r="124" s="10" customFormat="1" ht="12.75" customHeight="1"/>
    <row r="125" s="10" customFormat="1" ht="12.75" customHeight="1"/>
    <row r="126" s="10" customFormat="1" ht="12.75" customHeight="1"/>
    <row r="127" s="10" customFormat="1" ht="12.75" customHeight="1"/>
    <row r="128" s="10" customFormat="1" ht="12.75" customHeight="1"/>
    <row r="129" s="10" customFormat="1" ht="12.75" customHeight="1"/>
    <row r="130" s="10" customFormat="1" ht="12.75" customHeight="1"/>
    <row r="131" s="10" customFormat="1" ht="12.75" customHeight="1"/>
    <row r="132" s="10" customFormat="1" ht="12.75" customHeight="1"/>
    <row r="133" s="10" customFormat="1" ht="12.75" customHeight="1"/>
    <row r="134" s="10" customFormat="1" ht="12.75" customHeight="1"/>
    <row r="135" s="10" customFormat="1" ht="12.75" customHeight="1"/>
    <row r="136" s="10" customFormat="1" ht="12.75" customHeight="1"/>
    <row r="137" s="10" customFormat="1" ht="12.75" customHeight="1"/>
    <row r="138" s="10" customFormat="1" ht="12.75" customHeight="1"/>
    <row r="139" s="10" customFormat="1" ht="12.75" customHeight="1"/>
    <row r="140" s="10" customFormat="1" ht="12.75" customHeight="1"/>
    <row r="141" s="10" customFormat="1" ht="12.75" customHeight="1"/>
    <row r="142" s="10" customFormat="1" ht="12.75" customHeight="1"/>
    <row r="143" s="10" customFormat="1" ht="12.75" customHeight="1"/>
    <row r="144" s="10" customFormat="1" ht="12.75" customHeight="1"/>
    <row r="145" s="10" customFormat="1" ht="12.75" customHeight="1"/>
    <row r="146" s="10" customFormat="1" ht="12.75" customHeight="1"/>
    <row r="147" s="10" customFormat="1" ht="12.75" customHeight="1"/>
    <row r="148" s="10" customFormat="1" ht="12.75" customHeight="1"/>
    <row r="149" s="10" customFormat="1" ht="12.75" customHeight="1"/>
    <row r="150" s="10" customFormat="1" ht="12.75" customHeight="1"/>
    <row r="151" s="10" customFormat="1" ht="12.75" customHeight="1"/>
    <row r="152" s="10" customFormat="1" ht="12.75" customHeight="1"/>
    <row r="153" s="10" customFormat="1" ht="12.75" customHeight="1"/>
    <row r="154" s="10" customFormat="1" ht="12.75" customHeight="1"/>
    <row r="155" s="10" customFormat="1" ht="12.75" customHeight="1"/>
    <row r="156" s="10" customFormat="1" ht="12.75" customHeight="1"/>
    <row r="157" s="10" customFormat="1" ht="12.75" customHeight="1"/>
    <row r="158" s="10" customFormat="1" ht="12.75" customHeight="1"/>
    <row r="159" s="10" customFormat="1" ht="12.75" customHeight="1"/>
    <row r="160" s="10" customFormat="1" ht="12.75" customHeight="1"/>
    <row r="161" s="10" customFormat="1" ht="12.75" customHeight="1"/>
    <row r="162" s="10" customFormat="1" ht="12.75" customHeight="1"/>
    <row r="163" s="10" customFormat="1" ht="12.75" customHeight="1"/>
    <row r="164" s="10" customFormat="1" ht="12.75" customHeight="1"/>
    <row r="165" s="10" customFormat="1" ht="12.75" customHeight="1"/>
    <row r="166" s="10" customFormat="1" ht="12.75" customHeight="1"/>
    <row r="167" s="10" customFormat="1" ht="12.75" customHeight="1"/>
    <row r="168" s="10" customFormat="1" ht="12.75" customHeight="1"/>
    <row r="169" s="10" customFormat="1" ht="12.75" customHeight="1"/>
    <row r="170" s="10" customFormat="1" ht="12.75" customHeight="1"/>
    <row r="171" s="10" customFormat="1" ht="12.75" customHeight="1"/>
    <row r="172" s="10" customFormat="1" ht="12.75" customHeight="1"/>
    <row r="173" s="10" customFormat="1" ht="12.75" customHeight="1"/>
    <row r="174" s="10" customFormat="1" ht="12.75" customHeight="1"/>
    <row r="175" s="10" customFormat="1" ht="12.75" customHeight="1"/>
    <row r="176" s="10" customFormat="1" ht="12.75" customHeight="1"/>
    <row r="177" s="10" customFormat="1" ht="12.75" customHeight="1"/>
    <row r="178" s="10" customFormat="1" ht="12.75" customHeight="1"/>
    <row r="179" s="10" customFormat="1" ht="12.75" customHeight="1"/>
    <row r="180" s="10" customFormat="1" ht="12.75" customHeight="1"/>
    <row r="181" s="10" customFormat="1" ht="12.75" customHeight="1"/>
    <row r="182" s="10" customFormat="1" ht="12.75" customHeight="1"/>
    <row r="183" s="10" customFormat="1" ht="12.75" customHeight="1"/>
    <row r="184" s="10" customFormat="1" ht="12.75" customHeight="1"/>
    <row r="185" s="10" customFormat="1" ht="12.75" customHeight="1"/>
    <row r="186" s="10" customFormat="1" ht="12.75" customHeight="1"/>
    <row r="187" s="10" customFormat="1" ht="12.75" customHeight="1"/>
    <row r="188" s="10" customFormat="1" ht="12.75" customHeight="1"/>
    <row r="189" s="10" customFormat="1" ht="12.75" customHeight="1"/>
    <row r="190" s="10" customFormat="1" ht="12.75" customHeight="1"/>
    <row r="191" s="10" customFormat="1" ht="12.75" customHeight="1"/>
  </sheetData>
  <sheetProtection algorithmName="SHA-512" hashValue="rPRbrH4k57Ouem4mF1yz9mLu2QiJn4rzOPteKFXmp6vjdL0dm1ZrsQfeeYHwaEKEM235opYi7cYjtgXmft0f9Q==" saltValue="fYsu9rzTSOZdLn1RKstgGA==" spinCount="100000" sheet="1" objects="1" scenarios="1"/>
  <mergeCells count="5">
    <mergeCell ref="A36:B36"/>
    <mergeCell ref="A5:F5"/>
    <mergeCell ref="A13:B13"/>
    <mergeCell ref="A14:B14"/>
    <mergeCell ref="B1:G1"/>
  </mergeCells>
  <pageMargins left="0.59055118110236227" right="0.31496062992125984" top="0.78740157480314965" bottom="0.98425196850393704" header="0.39370078740157483" footer="3.937007874015748E-2"/>
  <pageSetup paperSize="9" scale="98" orientation="portrait" r:id="rId1"/>
  <headerFooter scaleWithDoc="0">
    <oddHeader>&amp;R&amp;G</oddHeader>
    <oddFooter>&amp;C&amp;B</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2027 - rivakomfort </vt:lpstr>
      <vt:lpstr>2027 - rivastar</vt:lpstr>
      <vt:lpstr>2027 - rivaindustrie</vt:lpstr>
      <vt:lpstr>2027 - temporäre Anlagen</vt:lpstr>
      <vt:lpstr>'2027 - rivaindustrie'!Druckbereich</vt:lpstr>
      <vt:lpstr>'2027 - rivakomfort '!Druckbereich</vt:lpstr>
      <vt:lpstr>'2027 - rivastar'!Druckbereich</vt:lpstr>
      <vt:lpstr>'2027 - temporäre Anlagen'!Druckbereich</vt:lpstr>
    </vt:vector>
  </TitlesOfParts>
  <Company>Raetia Energie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Verrechnung</dc:title>
  <dc:creator>Belinda Rickli</dc:creator>
  <cp:lastModifiedBy>Céline Pfiffner</cp:lastModifiedBy>
  <cp:lastPrinted>2025-08-27T06:27:06Z</cp:lastPrinted>
  <dcterms:created xsi:type="dcterms:W3CDTF">2004-03-16T13:51:25Z</dcterms:created>
  <dcterms:modified xsi:type="dcterms:W3CDTF">2026-10-13T05:21:14Z</dcterms:modified>
</cp:coreProperties>
</file>